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Лист1!$A$1:$J$210</definedName>
  </definedNames>
  <calcPr calcId="125725"/>
</workbook>
</file>

<file path=xl/calcChain.xml><?xml version="1.0" encoding="utf-8"?>
<calcChain xmlns="http://schemas.openxmlformats.org/spreadsheetml/2006/main">
  <c r="D319" i="1"/>
  <c r="D318" s="1"/>
  <c r="D312"/>
  <c r="D304"/>
  <c r="D308"/>
  <c r="D294"/>
  <c r="D290"/>
  <c r="E285"/>
  <c r="F285"/>
  <c r="E282"/>
  <c r="F282"/>
  <c r="F279"/>
  <c r="E279"/>
  <c r="D287"/>
  <c r="D286"/>
  <c r="D284"/>
  <c r="D283"/>
  <c r="D281"/>
  <c r="D280"/>
  <c r="D278"/>
  <c r="D277"/>
  <c r="E276"/>
  <c r="F276"/>
  <c r="D272"/>
  <c r="D268"/>
  <c r="D265"/>
  <c r="D261"/>
  <c r="D258"/>
  <c r="E257"/>
  <c r="F257"/>
  <c r="D253"/>
  <c r="D251"/>
  <c r="D243"/>
  <c r="D244"/>
  <c r="D242"/>
  <c r="D237"/>
  <c r="I232"/>
  <c r="H232"/>
  <c r="D232"/>
  <c r="D213"/>
  <c r="I219"/>
  <c r="H219"/>
  <c r="D220"/>
  <c r="D219" s="1"/>
  <c r="E213"/>
  <c r="F213"/>
  <c r="E206"/>
  <c r="F206"/>
  <c r="E201"/>
  <c r="F201"/>
  <c r="E196"/>
  <c r="F196"/>
  <c r="E191"/>
  <c r="F191"/>
  <c r="E186"/>
  <c r="F186"/>
  <c r="E181"/>
  <c r="F181"/>
  <c r="E176"/>
  <c r="F176"/>
  <c r="D177"/>
  <c r="D178"/>
  <c r="D179"/>
  <c r="D180"/>
  <c r="D182"/>
  <c r="D183"/>
  <c r="D184"/>
  <c r="D185"/>
  <c r="D187"/>
  <c r="D188"/>
  <c r="D189"/>
  <c r="D190"/>
  <c r="D192"/>
  <c r="D193"/>
  <c r="D194"/>
  <c r="D195"/>
  <c r="D197"/>
  <c r="D198"/>
  <c r="D199"/>
  <c r="D200"/>
  <c r="D202"/>
  <c r="D203"/>
  <c r="D205"/>
  <c r="D207"/>
  <c r="D208"/>
  <c r="D209"/>
  <c r="D210"/>
  <c r="D165"/>
  <c r="D170"/>
  <c r="E159"/>
  <c r="F159"/>
  <c r="D163"/>
  <c r="D162"/>
  <c r="D161"/>
  <c r="D160"/>
  <c r="E153"/>
  <c r="F153"/>
  <c r="D157"/>
  <c r="D156"/>
  <c r="D155"/>
  <c r="D154"/>
  <c r="D152"/>
  <c r="D151"/>
  <c r="D150"/>
  <c r="D149"/>
  <c r="E148"/>
  <c r="F148"/>
  <c r="D147"/>
  <c r="D146"/>
  <c r="E145"/>
  <c r="F145"/>
  <c r="D144"/>
  <c r="D142"/>
  <c r="D143"/>
  <c r="D141"/>
  <c r="E140"/>
  <c r="F140"/>
  <c r="E128"/>
  <c r="F128"/>
  <c r="D128"/>
  <c r="D126"/>
  <c r="D125"/>
  <c r="E124"/>
  <c r="F124"/>
  <c r="D123"/>
  <c r="D122"/>
  <c r="E121"/>
  <c r="F121"/>
  <c r="E115"/>
  <c r="F115"/>
  <c r="D117"/>
  <c r="D118"/>
  <c r="D119"/>
  <c r="D116"/>
  <c r="D114"/>
  <c r="E110"/>
  <c r="F110"/>
  <c r="E107"/>
  <c r="F107"/>
  <c r="D113"/>
  <c r="D109"/>
  <c r="D111"/>
  <c r="D112"/>
  <c r="D108"/>
  <c r="D104"/>
  <c r="D105"/>
  <c r="D103"/>
  <c r="D102"/>
  <c r="D101"/>
  <c r="D98"/>
  <c r="D99"/>
  <c r="D97"/>
  <c r="E94"/>
  <c r="F94"/>
  <c r="E95"/>
  <c r="F95"/>
  <c r="E93"/>
  <c r="F93"/>
  <c r="D90"/>
  <c r="D89"/>
  <c r="D88"/>
  <c r="D87"/>
  <c r="D86"/>
  <c r="D85"/>
  <c r="D84"/>
  <c r="E83"/>
  <c r="F83"/>
  <c r="D71"/>
  <c r="D70"/>
  <c r="E69"/>
  <c r="F69"/>
  <c r="D68"/>
  <c r="D67"/>
  <c r="E66"/>
  <c r="F66"/>
  <c r="D80"/>
  <c r="D79"/>
  <c r="E78"/>
  <c r="E77" s="1"/>
  <c r="F78"/>
  <c r="F77"/>
  <c r="E74"/>
  <c r="E73"/>
  <c r="F74"/>
  <c r="F73"/>
  <c r="D76"/>
  <c r="D75"/>
  <c r="E62"/>
  <c r="F62"/>
  <c r="D64"/>
  <c r="D63"/>
  <c r="D61"/>
  <c r="D60"/>
  <c r="D59"/>
  <c r="E58"/>
  <c r="F58"/>
  <c r="F54"/>
  <c r="D56"/>
  <c r="D55"/>
  <c r="D48"/>
  <c r="D45"/>
  <c r="D44"/>
  <c r="E43"/>
  <c r="F43"/>
  <c r="G43"/>
  <c r="D42"/>
  <c r="D41"/>
  <c r="E40"/>
  <c r="F40"/>
  <c r="G40"/>
  <c r="D38"/>
  <c r="D37"/>
  <c r="E36"/>
  <c r="F36"/>
  <c r="G36"/>
  <c r="D34"/>
  <c r="D33"/>
  <c r="D28"/>
  <c r="D25"/>
  <c r="D29"/>
  <c r="D30"/>
  <c r="D27"/>
  <c r="E32"/>
  <c r="E26" s="1"/>
  <c r="F32"/>
  <c r="F26" s="1"/>
  <c r="G32"/>
  <c r="G26" s="1"/>
  <c r="E24"/>
  <c r="F24"/>
  <c r="G24"/>
  <c r="E25"/>
  <c r="F25"/>
  <c r="G25"/>
  <c r="G19"/>
  <c r="G16"/>
  <c r="D19"/>
  <c r="D16"/>
  <c r="D11"/>
  <c r="D10"/>
  <c r="D9"/>
  <c r="D8"/>
  <c r="E7"/>
  <c r="F7"/>
  <c r="G7"/>
  <c r="D6"/>
  <c r="D5"/>
  <c r="E4"/>
  <c r="F4"/>
  <c r="G4"/>
  <c r="D276"/>
  <c r="D279"/>
  <c r="D282"/>
  <c r="D285"/>
  <c r="D145"/>
  <c r="D148"/>
  <c r="D153"/>
  <c r="D159"/>
  <c r="D257"/>
  <c r="D201"/>
  <c r="D206"/>
  <c r="D196"/>
  <c r="D191"/>
  <c r="D186"/>
  <c r="D181"/>
  <c r="D176"/>
  <c r="D140"/>
  <c r="D110"/>
  <c r="D121"/>
  <c r="D124"/>
  <c r="D95"/>
  <c r="D115"/>
  <c r="D107"/>
  <c r="D40"/>
  <c r="D66"/>
  <c r="D83"/>
  <c r="D74"/>
  <c r="D73" s="1"/>
  <c r="D4"/>
  <c r="D32"/>
  <c r="D26" s="1"/>
  <c r="D43"/>
  <c r="D54"/>
  <c r="D58"/>
  <c r="D78"/>
  <c r="D69"/>
  <c r="D94"/>
  <c r="D93"/>
  <c r="D77"/>
  <c r="D62"/>
  <c r="G15"/>
  <c r="D36"/>
  <c r="E54"/>
  <c r="D24"/>
  <c r="D15"/>
  <c r="D7" l="1"/>
</calcChain>
</file>

<file path=xl/sharedStrings.xml><?xml version="1.0" encoding="utf-8"?>
<sst xmlns="http://schemas.openxmlformats.org/spreadsheetml/2006/main" count="1722" uniqueCount="419">
  <si>
    <t>число компьютеров, используемых в учебных целях,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</si>
  <si>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имеющих доступ к Интернету,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</si>
  <si>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в вечерних (сменных) общеобразовательных организациях (включая филиалы)</t>
  </si>
  <si>
    <t>число компьютеров, используемых в учебных целях, имеющих доступ к Интернету, в вечерних (сменных) общеобразовательных организациях (включая филиалы)</t>
  </si>
  <si>
    <t>численность учащихся вечерних (сменных) общеобразовательных организаций (включая филиалы)</t>
  </si>
  <si>
    <t>Удельный вес числа общеобразовательных организаций, имеющих скорость подключения к сети Интернет от 1 Мбит/с и выше, в общем числе общеобразовательных организаций, подключенных к сети Интернет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</si>
  <si>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</si>
  <si>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</si>
  <si>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</t>
  </si>
  <si>
    <t>Условия получения начального общего, основного общего и среднего общего образования лицами с ограниченными возможностями здоровья и инвалидами</t>
  </si>
  <si>
    <t>Удельный вес численности детей с ограниченными возможностями здоровья, обучающихся в классах, не являющихся специальными (коррекционными), общеобразовательных организаций, в общей численности детей с ограниченными возможностями здоровья, обучающихся в общеобразовательных организациях</t>
  </si>
  <si>
    <t>численность обучающихся с ограниченными возможностями здоровья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</si>
  <si>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</si>
  <si>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 xml:space="preserve"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 </t>
  </si>
  <si>
    <t>численность детей-инвалидов, обучающихся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</si>
  <si>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</si>
  <si>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Результаты аттестации лиц, обучающихся по образовательным программам начального общего образования, основного общего образования и среднего общего образования</t>
  </si>
  <si>
    <t>Отношение среднего балла единого государственного экзамена (далее - ЕГЭ) (в расчете на 1 предмет) в 10% общеобразовательных организаций с лучшими результатами ЕГЭ к среднему баллу ЕГЭ (в расчете на 1 предмет) в 10% общеобразовательных организаций с худшими результатами ЕГЭ</t>
  </si>
  <si>
    <t>среднее значение количества баллов по ЕГЭ (в расчете на один предмет), полученных выпускниками, завершившими обучение по образовательным программам среднего общего образования, 10% образовательных организаций, реализующих образовательные программы среднего общего образования, с лучшими результатами ЕГЭ (база данных результатов ЕГЭ)</t>
  </si>
  <si>
    <t>среднее значение количества баллов по ЕГЭ (в расчете на один предмет), полученных выпускниками, завершившими обучение по образовательным программам среднего общего образования, 10% образовательных организаций, реализующих образовательные программы среднего общего образования, с худшими результатами ЕГЭ (база данных результатов ЕГЭ)</t>
  </si>
  <si>
    <t>Состояние здоровья лиц, обучающихся по основным общеобразовательным программам, здоровьесберегающие условия, условия организации физкультурно-оздоровительной и спортивной работы в общеобразовательных организациях, а также в иных организациях, осуществляющих образовательную деятельность в части реализации основных общеобразовательных программ</t>
  </si>
  <si>
    <t xml:space="preserve">Удельный вес лиц, обеспеченных горячим питанием, в общей численности обучающихся общеобразовательных организаций 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</si>
  <si>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организаций), пользующихся горячим питанием</t>
  </si>
  <si>
    <t>численность обучающихся вечерних (сменных) общеобразовательных организаций (включая филиалы), пользующихся горячим питанием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</si>
  <si>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</t>
  </si>
  <si>
    <t xml:space="preserve">Удельный вес числа организаций, имеющих логопедический пункт или логопедический кабинет, в общем числе общеобразовательных организаций </t>
  </si>
  <si>
    <t>число общеобразовательных организаций (включая филиалы), имеющих логопедический пункт или логопедический кабинет (без вечерних (сменных) общеобразовательных организаций)</t>
  </si>
  <si>
    <t>Удельный вес числа организаций, имеющих физкультурные залы,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</si>
  <si>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физкультурные залы</t>
  </si>
  <si>
    <t>число вечерних (сменных) общеобразовательных организаций (включая филиалы), имеющих физкультурные залы</t>
  </si>
  <si>
    <t xml:space="preserve">Удельный вес числа организаций, имеющих плавательные бассейны,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</si>
  <si>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плавательные бассейны</t>
  </si>
  <si>
    <t>число вечерних (сменных) общеобразовательных организаций (включая филиалы), имеющих плавательные бассейны</t>
  </si>
  <si>
    <t>Изменение сети организаций, осуществляющих образовательную деятельность по основным общеобразовательным программам (в том числе ликвидация и реорганизация организаций, осуществляющих образовательную деятельность)</t>
  </si>
  <si>
    <t>Темп роста числа общеобразовательных организаций</t>
  </si>
  <si>
    <t>Финансово-экономическая деятельность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</si>
  <si>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Создание безопасных условий при организации образовательного процесса в общеобразовательных организациях</t>
  </si>
  <si>
    <t>Общий объем финансовых средств, поступивших в общеобразовательные организации, в расчете на одного учащегося</t>
  </si>
  <si>
    <t>объем финансирования государственных и муниципальных общеобразовательных организаций (включая филиалы)</t>
  </si>
  <si>
    <t>объем финансирования частных общеобразовательных организаций (включая филиалы)</t>
  </si>
  <si>
    <t>среднегодовая численность учащихся государственных и муниципальных общеобразовательных организаций (включая филиалы)</t>
  </si>
  <si>
    <t>среднегодовая численность учащихся частных общеобразовательных организаций (включая филиалы)</t>
  </si>
  <si>
    <t>Удельный вес финансовых средств от приносящей доход деятельности в общем объеме финансовых средств общеобразовательных организаций</t>
  </si>
  <si>
    <t>объем средств от приносящей доход деятельности (внебюджетных средств), поступивших в государственные и муниципальные общеобразовательные организации (включая филиалы)</t>
  </si>
  <si>
    <t>объем средств от приносящей доход деятельности (внебюджетных средств), поступивших в частные общеобразовательные организации (включая филиалы)</t>
  </si>
  <si>
    <t>общий объем финансирования государственных и муниципальных общеобразовательных организаций (включая филиалы)</t>
  </si>
  <si>
    <t>общий объем финансирования частных общеобразовательных организаций (включая филиалы)</t>
  </si>
  <si>
    <t xml:space="preserve">Удельный вес числа организаций, имеющих пожарные краны и рукава,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</si>
  <si>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пожарные краны и рукава</t>
  </si>
  <si>
    <t>число вечерних (сменных) общеобразовательных организаций (включая филиалы), имеющих пожарные краны и рукава</t>
  </si>
  <si>
    <t xml:space="preserve">Удельный вес числа организаций, имеющих дымовые извещатели,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</si>
  <si>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дымовые извещатели</t>
  </si>
  <si>
    <t>число вечерних (сменных) общеобразовательных организаций (включая филиалы), имеющих дымовые извещатели</t>
  </si>
  <si>
    <t>Удельный вес числа организаций, имеющих "тревожную кнопку",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</si>
  <si>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"тревожную кнопку"</t>
  </si>
  <si>
    <t>число вечерних (сменных) общеобразовательных организаций (включая филиалы), имеющих "тревожную кнопку"</t>
  </si>
  <si>
    <t>Удельный вес числа организаций, имеющих охрану,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</si>
  <si>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охрану</t>
  </si>
  <si>
    <t>число вечерних (сменных) общеобразовательных организаций (включая филиалы), имеющих охрану</t>
  </si>
  <si>
    <t>Удельный вес числа организаций, имеющих систему видеонаблюдения,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</si>
  <si>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систему видеонаблюдения</t>
  </si>
  <si>
    <t>число вечерних (сменных) общеобразовательных организаций (включая филиалы), имеющих систему видеонаблюдения</t>
  </si>
  <si>
    <t>Удельный вес числа организаций, здания которых находятся в аварийном состоянии,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</si>
  <si>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находятся в аварийном состоянии</t>
  </si>
  <si>
    <t>число вечерних (сменных) общеобразовательных организаций, здания которых находятся в аварийном состоянии (включая филиалы)</t>
  </si>
  <si>
    <t>Удельный вес числа организаций, здания которых требуют капитального ремонта,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</si>
  <si>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требуют капитального ремонта</t>
  </si>
  <si>
    <t>число вечерних (сменных) общеобразовательных организаций (включая филиалы), здания которых требуют капитального ремонта</t>
  </si>
  <si>
    <t>5.1</t>
  </si>
  <si>
    <t>Численность населения, обучающегося по дополнительным общеобразовательным программам</t>
  </si>
  <si>
    <t>5.1.1</t>
  </si>
  <si>
    <t xml:space="preserve">Охват детей в возрасте 5 - 18 лет дополнительными общеобразовательными программами (удельный вес численности детей, получающих услуги дополнительного образования, в общей численности детей в возрасте 5 - 18 лет) </t>
  </si>
  <si>
    <t>численность детей, обучающихся в образовательных организациях дополнительного образования (включая филиалы)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</si>
  <si>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</si>
  <si>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детских, юношеских спортивных школах</t>
  </si>
  <si>
    <t>численность населения в возрасте 5 - 18 лет на 1 января следующего за отчетным года</t>
  </si>
  <si>
    <t>5.2</t>
  </si>
  <si>
    <t>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</t>
  </si>
  <si>
    <t>5.2.1</t>
  </si>
  <si>
    <t xml:space="preserve"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 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</si>
  <si>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по видам образовательной деятельности</t>
  </si>
  <si>
    <t>работающие по всем видам образовательной деятельности</t>
  </si>
  <si>
    <t>художественная</t>
  </si>
  <si>
    <t>эколого-биологическая</t>
  </si>
  <si>
    <t>туристско-краеведческая</t>
  </si>
  <si>
    <t>техническая</t>
  </si>
  <si>
    <t>спортивная</t>
  </si>
  <si>
    <t>военно-патриотическая и спортивно-техническая</t>
  </si>
  <si>
    <t>другие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</si>
  <si>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</si>
  <si>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детских, юношеских спортивных школах</t>
  </si>
  <si>
    <t>5.3</t>
  </si>
  <si>
    <t>Кадровое обеспечение организаций, осуществляющих образовательную деятельность в части реализации дополнительных общеобразовательных программ</t>
  </si>
  <si>
    <t>5.3.1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</si>
  <si>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</si>
  <si>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детей, - всего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</si>
  <si>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</si>
  <si>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</t>
  </si>
  <si>
    <t>Материально-техническое и информационное обеспечение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</si>
  <si>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5.4.1</t>
  </si>
  <si>
    <t>Общая площадь всех помещений организаций дополнительного образования в расчете на одного обучающегося</t>
  </si>
  <si>
    <t>общая площадь всех помещений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</si>
  <si>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численность детей, обучающихся в образовательных организациях дополнительного образования (включая филиалы)</t>
  </si>
  <si>
    <t>ЧО</t>
  </si>
  <si>
    <t>5.4.2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</si>
  <si>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имеющих: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</si>
  <si>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</si>
  <si>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5.4.3</t>
  </si>
  <si>
    <t>число персональных компьютеров, используемых в учебных целях,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</si>
  <si>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ЧК</t>
  </si>
  <si>
    <t>число персональных компьютеров, используемых в учебных целях, имеющих доступ к Интернету,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</si>
  <si>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5.5</t>
  </si>
  <si>
    <t>Изменение сети организаций, осуществляющих образовательную деятельность по дополнительным общеобразовательным программам (в том числе ликвидация и реорганизация организаций, осуществляющих образовательную деятельность)</t>
  </si>
  <si>
    <t>5.5.1</t>
  </si>
  <si>
    <t>Темп роста числа образовательных организаций дополнительного образования</t>
  </si>
  <si>
    <t>5.6</t>
  </si>
  <si>
    <t>Финансово-экономическая деятельность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</si>
  <si>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5.6.1</t>
  </si>
  <si>
    <t>Общий объем финансовых средств, поступивших в образовательные организации дополнительного образования, в расчете на одного обучающегося</t>
  </si>
  <si>
    <t>ОС / ЧО</t>
  </si>
  <si>
    <t>общий объем финансирования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</si>
  <si>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ОС</t>
  </si>
  <si>
    <t>5.6.2</t>
  </si>
  <si>
    <t>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</t>
  </si>
  <si>
    <t>(ВБС / ОС) * 100</t>
  </si>
  <si>
    <t>объем средств от приносящей доход деятельности (внебюджетных средств), поступивших в образовательные организации дополнительного образования (включая филиалы), реализующие дополнительные общеобразовательные программы для детей</t>
  </si>
  <si>
    <t>ВБС</t>
  </si>
  <si>
    <t>5.7</t>
  </si>
  <si>
    <t>Структура организаций, осуществляющих образовательную деятельность, реализующих дополнительные общеобразовательные программы (в том числе характеристика их филиалов)</t>
  </si>
  <si>
    <t>5.7.1</t>
  </si>
  <si>
    <t>Удельный вес числа организаций, имеющих филиалы, в общем числе образовательных организаций дополнительного образования</t>
  </si>
  <si>
    <t>число организаций дополнительного образования (включая филиалы), реализующих дополнительные общеобразовательные программы для детей, имеющих филиалы</t>
  </si>
  <si>
    <t>число организаций дополнительного образования (включая филиалы), реализующих дополнительные общеобразовательные программы для детей</t>
  </si>
  <si>
    <t>5.8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</si>
  <si>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дополнительных общеобразовательных программ</t>
  </si>
  <si>
    <t>5.8.1</t>
  </si>
  <si>
    <t xml:space="preserve">Удельный вес числа организаций, имеющих пожарные краны и рукава, в общем числе образовательных организаций дополнительного образования 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</si>
  <si>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пожарные краны и рукава</t>
  </si>
  <si>
    <t>5.8.2</t>
  </si>
  <si>
    <t>Удельный вес числа организаций, имеющих дымовые извещатели,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</si>
  <si>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дымовые извещатели</t>
  </si>
  <si>
    <t>5.8.3</t>
  </si>
  <si>
    <t>Удельный вес числа организаций, здания которых находятся в аварийном состоянии,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</si>
  <si>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находятся в аварийном состоянии</t>
  </si>
  <si>
    <t>5.8.4</t>
  </si>
  <si>
    <t>Удельный вес числа организаций, здания которых требуют капитального ремонта,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</si>
  <si>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требуют капитального ремонта</t>
  </si>
  <si>
    <t>6.1</t>
  </si>
  <si>
    <t>Численность населения, обучающегося по дополнительным профессиональным программам</t>
  </si>
  <si>
    <t>6.1.3</t>
  </si>
  <si>
    <t>Удельный вес численности работников организаций, получивших дополнительное профессиональное образование, в общей численности штатных работников организаций</t>
  </si>
  <si>
    <t>численность работников списочного состава организаций</t>
  </si>
  <si>
    <t>Р</t>
  </si>
  <si>
    <t>6.2</t>
  </si>
  <si>
    <t>Содержание образовательной деятельности и организация образовательного процесса по дополнительным профессиональным программам</t>
  </si>
  <si>
    <t>6.2.1</t>
  </si>
  <si>
    <t>Удельный вес численности лиц, получивших дополнительное профессиональное образование с использованием дистанционных образовательных технологий, в общей численности работников организаций, получивших дополнительное профессиональное образование</t>
  </si>
  <si>
    <t>численность работников списочного состава организаций, получивших дополнительное профессиональное образование с использованием дистанционных образовательных технологий в отчетном году</t>
  </si>
  <si>
    <t>численность работников списочного состава организаций, получивших дополнительное профессиональное образование в отчетном году</t>
  </si>
  <si>
    <t>7.1</t>
  </si>
  <si>
    <t>Численность населения, обучающегося по программам профессионального обучения</t>
  </si>
  <si>
    <t>7.1.2</t>
  </si>
  <si>
    <t>Численность работников организаций, прошедших профессиональное обучение: всего; профессиональная подготовка по профессиям рабочих, должностям служащих; переподготовка рабочих, служащих; повышение квалификации рабочих, служащих</t>
  </si>
  <si>
    <t>общая численность работников списочного состав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</si>
  <si>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организаций, прошедших профессиональную подготовку по профессиям рабочих, должностям служащих без учета лиц, обученных за счет собственных средств</t>
  </si>
  <si>
    <t>общая численность работников списочного состава организаций, прошедших переподготовку рабочих, служащих без учета лиц, обученных за счет собственных средств</t>
  </si>
  <si>
    <t>общая численность работников списочного состава организаций, прошедших повышение квалификации рабочих, служащих без учета лиц, обученных за счет собственных средств</t>
  </si>
  <si>
    <t>7.1.3</t>
  </si>
  <si>
    <t xml:space="preserve">Удельный вес численности работников организаций, прошедших профессиональное обучение, в общей численности штатных работников организаций </t>
  </si>
  <si>
    <t>общая численность работников списочного состава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</si>
  <si>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</t>
  </si>
  <si>
    <t>7.2</t>
  </si>
  <si>
    <t>Содержание образовательной деятельности и организация образовательного процесса по основным программам профессионального обучения</t>
  </si>
  <si>
    <t>7.2.1</t>
  </si>
  <si>
    <t>Удельный вес численности лиц, прошедших обучение по образовательным программам профессионального обучения по месту своей работы, в общей численности работников организаций, прошедших обучение по образовательным программам профессионального обучения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</si>
  <si>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без отрыва от работы, без учета лиц, обученных за счет собственных средств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</si>
  <si>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обучение, без учета лиц, обученных за счет собственных средств</t>
  </si>
  <si>
    <t>7.5</t>
  </si>
  <si>
    <t>Условия профессионального обучения лиц с ограниченными возможностями здоровья и инвалидов</t>
  </si>
  <si>
    <t>7.5.1</t>
  </si>
  <si>
    <t xml:space="preserve">Удельный вес численности лиц с ограниченными возможностями здоровья и инвалидов в общей численности работников организаций, обученных по дополнительным профессиональным программам и программам профессионального обучения </t>
  </si>
  <si>
    <t>численность лиц с ограниченными возможностями здоровья, получивших дополнительное профессиональное образование, прошедших профессиональное обучение в отчетном году</t>
  </si>
  <si>
    <t>численность инвалидов, получивших дополнительное профессиональное образование, прошедших профессиональное обучение в отчетном году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</si>
  <si>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в отчетном году</t>
  </si>
  <si>
    <t>всего</t>
  </si>
  <si>
    <t>11.1</t>
  </si>
  <si>
    <t>Социально-демографические характеристики и социальная интеграция</t>
  </si>
  <si>
    <t>11.1.1</t>
  </si>
  <si>
    <t xml:space="preserve">Удельный вес населения в возрасте 5 - 18 лет, охваченного образованием, в общей численности населения в возрасте 5 - 18 лет </t>
  </si>
  <si>
    <t>численность лиц в возрасте 5 - 18 лет, обучающихся по образовательным программам:</t>
  </si>
  <si>
    <t>дошкольного образования</t>
  </si>
  <si>
    <t>начального общего, основного общего и среднего общего образования</t>
  </si>
  <si>
    <t>среднего профессионального образования - программам подготовки квалифицированных рабочих, служащих. Не учитывается численность краткосрочно обученных по договорам в отчетном году</t>
  </si>
  <si>
    <t>среднего профессионального образования - программам подготовки специалистов среднего звена</t>
  </si>
  <si>
    <t>высшего образования - программам бакалавриата, специалитета, магистратуры</t>
  </si>
  <si>
    <t>численность постоянного населения в возрасте 5 - 18 лет (на 1 января следующего за отчетным года)</t>
  </si>
  <si>
    <t>Х</t>
  </si>
  <si>
    <t>форма ФСН 85-К</t>
  </si>
  <si>
    <t>форма ФСН 78-РИК</t>
  </si>
  <si>
    <t>численность детей в возрасте от 2 месяцев (численность детей в возрасте от 2 месяцев до 1 года принимается как 10/12 численности детей в возрасте до 1 года) до 7 лет включительно (на 1 января следующего за отчетным года)</t>
  </si>
  <si>
    <t>показатели по демографии</t>
  </si>
  <si>
    <t>формы ФСН 76-РИК, Д-9</t>
  </si>
  <si>
    <t>З1</t>
  </si>
  <si>
    <t>З2</t>
  </si>
  <si>
    <t>форма ФСН ЗП-образование</t>
  </si>
  <si>
    <t>Удельный вес числа организаций, имеющих водоснабжение, центральное отопление, канализацию,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</si>
  <si>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(без учета филиалов) в 2013 году</t>
  </si>
  <si>
    <t>число дошкольных образовательных организаций с учетом находящихся на капитальном ремонте (без учета филиалов) в 2012 году</t>
  </si>
  <si>
    <t>форма ФСН 76-РИК</t>
  </si>
  <si>
    <t>форма ФСН СВ-1</t>
  </si>
  <si>
    <t>форма ФСН 1-профтех</t>
  </si>
  <si>
    <t>форма ФСН СПО-1</t>
  </si>
  <si>
    <t>форма ФСН Д-8</t>
  </si>
  <si>
    <t>педагогических работников - всего</t>
  </si>
  <si>
    <t>Зпр</t>
  </si>
  <si>
    <t>Зу</t>
  </si>
  <si>
    <t>из них учителей</t>
  </si>
  <si>
    <t>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</t>
  </si>
  <si>
    <t>форма ФСН 83-РИК (сводная)</t>
  </si>
  <si>
    <t>формы ФСН П-4, 1-Т, ПМ, МП (микро), МП (микро)-СХ</t>
  </si>
  <si>
    <t>форма ФСН Д-4</t>
  </si>
  <si>
    <t xml:space="preserve"> имеющих доступ к Интернету</t>
  </si>
  <si>
    <t>Число персональных компьютеров, используемых в учебных целях, в расчете на 100 учащихся общеобразовательных организаций:</t>
  </si>
  <si>
    <t>База данных результатов ЕГЭ</t>
  </si>
  <si>
    <t>Среднее значение количества баллов по ЕГЭ, полученных выпускниками, освоившими образовательные программы среднего общего образования: по математике</t>
  </si>
  <si>
    <t>Среднее значение количества баллов по ЕГЭ, полученных выпускниками, освоившими образовательные программы среднего общего образования: по русскому языку</t>
  </si>
  <si>
    <t>Среднее значение количества баллов по государственной итоговой аттестации (далее - ГИА), полученных выпускниками, освоившими образовательные программы основного общего образования: по русскому языку</t>
  </si>
  <si>
    <t>Среднее значение количества баллов по государственной итоговой аттестации (далее - ГИА), полученных выпускниками, освоившими образовательные программы основного общего образования: по математике</t>
  </si>
  <si>
    <t>Удельный вес численности выпускников, освоивших образовательные программы среднего общего образования, получивших количество баллов по ЕГЭ ниже минимального, в общей численности выпускников, освоивших образовательные программы среднего общего образования, сдававших ЕГЭ: по русскому языку</t>
  </si>
  <si>
    <t>Удельный вес численности выпускников, освоивших образовательные программы среднего общего образования, получивших количество баллов по ЕГЭ ниже минимального, в общей численности выпускников, освоивших образовательные программы среднего общего образования, сдававших ЕГЭ: по математике</t>
  </si>
  <si>
    <t>Удельный вес численности выпускников, освоивших образовательные программы основного общего образования, получивших количество баллов по ГИА ниже минимального, в общей численности выпускников, освоивших образовательные программы основного общего образования, сдававших ГИА:  по русскому языку</t>
  </si>
  <si>
    <t>Удельный вес численности выпускников, освоивших образовательные программы основного общего образования, получивших количество баллов по ГИА ниже минимального, в общей численности выпускников, освоивших образовательные программы основного общего образования, сдававших ГИА: по математике</t>
  </si>
  <si>
    <t xml:space="preserve"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2013 году </t>
  </si>
  <si>
    <t>число вечерних (сменных) общеобразовательных организаций (включая филиалы) в 2013 году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</si>
  <si>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2012 году</t>
  </si>
  <si>
    <t>число вечерних (сменных) общеобразовательных организаций (включая филиалы) в 2012 году</t>
  </si>
  <si>
    <t>5.</t>
  </si>
  <si>
    <t>Сведения о развития дополнительного образования детей и взрослых</t>
  </si>
  <si>
    <t>форма ФСН 1-ДО (сводная)</t>
  </si>
  <si>
    <t>форма ФСН 1-ДМШ</t>
  </si>
  <si>
    <t>форма ФСН 5-ФК</t>
  </si>
  <si>
    <t>Удельный вес числа организаций, имеющих водопровод, центральное отопление, канализацию, в общем числе образовательных организаций дополнительного образования</t>
  </si>
  <si>
    <t>Имеющих</t>
  </si>
  <si>
    <t>имеющих доступ к Интернету</t>
  </si>
  <si>
    <t>Число персональных компьютеров, используемых в учебных целях, в расчете на 100 обучающихся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</si>
  <si>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системы образования в 2013 году</t>
  </si>
  <si>
    <t>число музыкальных, художественных, хореографических школ и школ искусств в 2013 году</t>
  </si>
  <si>
    <t>число детских, юношеских спортивных школ в 2013 году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</si>
  <si>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в 2012 году</t>
  </si>
  <si>
    <t>число музыкальных, художественных, хореографических школ и школ искусств в 2012 году</t>
  </si>
  <si>
    <t>число детских, юношеских спортивных школ в 2012 году</t>
  </si>
  <si>
    <t>6.</t>
  </si>
  <si>
    <t>Сведения о развития дополнительного профессионального образования</t>
  </si>
  <si>
    <t>численность работников списочного состава организаций, получивших дополнительное профессиональное образование в отчетном году (без учета лиц, обученных за счет собственных средств)</t>
  </si>
  <si>
    <t>форма ФСН 1-кадры</t>
  </si>
  <si>
    <t>7.</t>
  </si>
  <si>
    <t>Сведения о развитии профессионального обучения</t>
  </si>
  <si>
    <t>11.</t>
  </si>
  <si>
    <t>Сведения о создании условий социализации и самореализации молодежи (в том числе лиц, обучающихся по уровням и видам образования)</t>
  </si>
  <si>
    <t>формы ФСН 76-РИК, СВ-1</t>
  </si>
  <si>
    <t>форма ФСН ВПО-1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</si>
  <si>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образования, - всего;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</si>
  <si>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</si>
  <si>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образования, - всего</t>
  </si>
  <si>
    <t>форма ФСН ОШ-2 (сводная)</t>
  </si>
  <si>
    <t>№ п/п</t>
  </si>
  <si>
    <t>Наименование показателя</t>
  </si>
  <si>
    <t>Формула</t>
  </si>
  <si>
    <t>Муниципальное образование</t>
  </si>
  <si>
    <t>Город</t>
  </si>
  <si>
    <t>Село</t>
  </si>
  <si>
    <t>Культура</t>
  </si>
  <si>
    <t>Министерство обороны</t>
  </si>
  <si>
    <t>Спорт</t>
  </si>
  <si>
    <t>Примечание</t>
  </si>
  <si>
    <t>1.</t>
  </si>
  <si>
    <t>1.1.</t>
  </si>
  <si>
    <t>1.1.1.</t>
  </si>
  <si>
    <t>1.1.2.</t>
  </si>
  <si>
    <t>1.1.3.</t>
  </si>
  <si>
    <t>1.3.</t>
  </si>
  <si>
    <t>1.3.2.</t>
  </si>
  <si>
    <t>1.4.2.</t>
  </si>
  <si>
    <t>1.4.</t>
  </si>
  <si>
    <t>1.5.</t>
  </si>
  <si>
    <t>1.5.2.</t>
  </si>
  <si>
    <t>1.7.</t>
  </si>
  <si>
    <t>1.7.1.</t>
  </si>
  <si>
    <t>1.9.</t>
  </si>
  <si>
    <t>1.9.1.</t>
  </si>
  <si>
    <t>1.9.2.</t>
  </si>
  <si>
    <t>2.</t>
  </si>
  <si>
    <t>2.1.</t>
  </si>
  <si>
    <t>2.1.1.</t>
  </si>
  <si>
    <t>2.1.2.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</si>
  <si>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</si>
  <si>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</si>
  <si>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</si>
  <si>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</si>
  <si>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</si>
  <si>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</si>
  <si>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</si>
  <si>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</si>
  <si>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</si>
  <si>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</si>
  <si>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</si>
  <si>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2.4.4.</t>
  </si>
  <si>
    <t>2.5.</t>
  </si>
  <si>
    <t>2.5.1.</t>
  </si>
  <si>
    <t>2.5.2.</t>
  </si>
  <si>
    <t>2.6.</t>
  </si>
  <si>
    <t>2.6.1.</t>
  </si>
  <si>
    <t>2.6.2.</t>
  </si>
  <si>
    <t>2.6.3.</t>
  </si>
  <si>
    <t>2.6.4.</t>
  </si>
  <si>
    <t>2.6.5.</t>
  </si>
  <si>
    <t>2.7.</t>
  </si>
  <si>
    <t>2.7.1.</t>
  </si>
  <si>
    <t>2.7.2.</t>
  </si>
  <si>
    <t>2.7.3.</t>
  </si>
  <si>
    <t>2.7.4.</t>
  </si>
  <si>
    <t>2.8.</t>
  </si>
  <si>
    <t>2.8.1.</t>
  </si>
  <si>
    <t>2.9.</t>
  </si>
  <si>
    <t>2.9.1.</t>
  </si>
  <si>
    <t>2.9.2.</t>
  </si>
  <si>
    <t>2.10.</t>
  </si>
  <si>
    <t>2.10.1.</t>
  </si>
  <si>
    <t>2.10.2.</t>
  </si>
  <si>
    <t>2.10.3.</t>
  </si>
  <si>
    <t>2.10.4.</t>
  </si>
  <si>
    <t>2.10.5.</t>
  </si>
  <si>
    <t>2.10.6.</t>
  </si>
  <si>
    <t>2.10.7.</t>
  </si>
  <si>
    <t>Сведения о развитии дошкольного образования</t>
  </si>
  <si>
    <t>Уровень доступности дошкольного образования и численность населения, получающего дошкольное образование</t>
  </si>
  <si>
    <t>Доступность дошкольного образования (отношение численности детей в возрасте от 3 до 7 лет, получивших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образования)</t>
  </si>
  <si>
    <t>численность воспитанников в возрасте 3 - 6 лет (число полных лет) дошкольных образовательных организаций</t>
  </si>
  <si>
    <t>численность детей в возрасте 3 - 6 лет (число полных лет), стоящих на учете для определения в дошкольные образовательные организации</t>
  </si>
  <si>
    <t>Охват детей дошкольными образовательными организациями (отношение численности детей, посещающих дошкольные образовательные организации, к численности детей в возрасте от 2 месяцев до 7 лет включительно, скорректированной на численность детей соответствующих возрастов, обучающихся в общеобразовательных организациях)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</si>
  <si>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</t>
  </si>
  <si>
    <t>Н</t>
  </si>
  <si>
    <t>численность детей в возрасте 5 - 7 лет, обучающихся в образовательных организациях, реализующих образовательные программы начального общего образования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</t>
  </si>
  <si>
    <t>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</t>
  </si>
  <si>
    <t>численность воспитанников частных образовательных организаций (включая филиалы), реализующих образовательные программы дошкольного образования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</si>
  <si>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образования, - всего</t>
  </si>
  <si>
    <t>ЧВ</t>
  </si>
  <si>
    <t>Кадровое обеспечение дошкольных образовательных организаций и оценка уровня заработной платы педагогических работников</t>
  </si>
  <si>
    <t>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(по государственным и муниципальным образовательным организациям)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</si>
  <si>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</si>
  <si>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Материально-техническое и информационное обеспечение дошкольных образовательных организаций</t>
  </si>
  <si>
    <t>водоснабжение</t>
  </si>
  <si>
    <t>центральное отопление</t>
  </si>
  <si>
    <t>канализацию</t>
  </si>
  <si>
    <t>число дошкольных образовательных организаций с учетом находящихся на капитальном ремонте (включая филиалы), имеющих водоснабжение</t>
  </si>
  <si>
    <t>число дошкольных образовательных организаций с учетом находящихся на капитальном ремонте (включая филиалы), имеющих центральное отопление</t>
  </si>
  <si>
    <t>число дошкольных образовательных организаций с учетом находящихся на капитальном ремонте (включая филиалы), имеющих канализацию</t>
  </si>
  <si>
    <t>число дошкольных образовательных организаций с учетом находящихся на капитальном ремонте (включая филиалы)</t>
  </si>
  <si>
    <t>Ч</t>
  </si>
  <si>
    <t>число дошкольных образовательных организаций (включая филиалы)</t>
  </si>
  <si>
    <t>Условия получения дошкольного образования лицами с ограниченными возможностями здоровья и инвалидами</t>
  </si>
  <si>
    <t>Удельный вес численности детей-инвалидов в общей численности воспитанников дошкольных образовательных организаций</t>
  </si>
  <si>
    <t>численность детей-инвалидов, обучающихся в образовательных организациях (включая филиалы), реализующих образовательные программы дошкольного образования</t>
  </si>
  <si>
    <t>Изменение сети дошкольных образовательных организаций (в том числе ликвидация и реорганизация организаций, осуществляющих образовательную деятельность)</t>
  </si>
  <si>
    <t>Темп роста числа дошкольных образовательных организаций</t>
  </si>
  <si>
    <t>Создание безопасных условий при организации образовательного процесса в дошкольных образовательных организациях</t>
  </si>
  <si>
    <t>Удельный вес числа организаций, здания которых находятся в аварийном состоянии,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</si>
  <si>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(включая филиалы), здания которых находятся в аварийном состоянии</t>
  </si>
  <si>
    <t>Удельный вес числа организаций, здания которых требуют капитального ремонта, в общем числе дошкольных образовательных организаций</t>
  </si>
  <si>
    <t>число дошкольных образовательных организаций (включая филиалы), здания которых требуют капитального ремонта</t>
  </si>
  <si>
    <t>Сведения о развитии начального общего образования, основного общего образования и среднего общего образования</t>
  </si>
  <si>
    <t>Уровень доступности начального общего образования, основного общего образования и среднего общего образования и численность населения, получающего начальное общее образование, основное общее образование и среднее общее образование</t>
  </si>
  <si>
    <t>Охват детей начальным общим, основным общим и средним общим образованием (отношение численности учащихся, осваивающих образовательные программы начального общего, основного общего или среднего общего образования, к численности детей в возрасте 7 - 17 лет)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</si>
  <si>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</si>
  <si>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обучающихся вечерних (сменных) общеобразовательных организаций (включая филиалы)</t>
  </si>
  <si>
    <t>численность обучающихся в отделениях на базе основного общего образования образовательных организаций, реализующих образовательные программы среднего профессионального образования</t>
  </si>
  <si>
    <t>численность обучающихся, осваивающих образовательные программы на базе основного общего образования в образовательных организациях, реализующих образовательные программы среднего профессионального образования</t>
  </si>
  <si>
    <t>численность постоянного населения в возрасте 7 - 17 лет (на 1 января следующего за отчетным года)</t>
  </si>
  <si>
    <t>Удельный вес численности учащихся общеобразовательных организаций, обучающихся в соответствии с федеральным государственным образовательным стандартом, в общей численности учащихся общеобразовательных организаций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</si>
  <si>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осваивающих образовательные программы, соответствующие требованиям федеральных государственных образовательных стандартов начального общего, основного общего и среднего общего образования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</si>
  <si>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</si>
  <si>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ЧУ</t>
  </si>
  <si>
    <t>Содержание образовательной деятельности и организация образовательного процесса по образовательным программам начального общего образования, основного общего образования и среднего общего образования</t>
  </si>
  <si>
    <t>Удельный вес численности лиц, занимающихся во вторую и третью смены,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</si>
  <si>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</si>
  <si>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 третью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</si>
  <si>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</si>
  <si>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Удельный вес численности лиц, углубленно изучающих отдельные предметы,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</si>
  <si>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 с углубленным изучением отдельных предметов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</si>
  <si>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</t>
  </si>
  <si>
    <t>Кадровое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программ, а также оценка уровня заработной платы педагогических работников</t>
  </si>
  <si>
    <t>Численность учащихся в общеобразовательных организациях в расчете на 1 педагогического работника</t>
  </si>
  <si>
    <t>ЧУ / ПР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</si>
  <si>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</si>
  <si>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педагогических работников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</si>
  <si>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ПР</t>
  </si>
  <si>
    <t>Удельный вес численности учителей в возрасте до 35 лет в общей численности учителей общеобразовательных организаций</t>
  </si>
  <si>
    <t>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 в возрасте до 35 лет</t>
  </si>
  <si>
    <t>У</t>
  </si>
  <si>
    <t>общая 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</si>
  <si>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</si>
  <si>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фонд начисленной заработной платы учителей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</si>
  <si>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средняя численность учителей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</si>
  <si>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среднемесячная номинальная начисленная заработная плата в субъекте Российской Федерации</t>
  </si>
  <si>
    <t>Материально-техническое и информационное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</si>
  <si>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Общая площадь всех помещений общеобразовательных организаций в расчете на одного учащегося</t>
  </si>
  <si>
    <t>общая площадь помещений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</si>
  <si>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общая площадь помещений вечерних (сменных) общеобразовательных организаций (включая филиалы)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</si>
  <si>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</si>
  <si>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 третью смену</t>
  </si>
  <si>
    <t>численность учащихся вечерних (сменных) общеобразовательных организаций (включая филиалы), обучающихся по очной форме обучения</t>
  </si>
  <si>
    <t>численность учащихся вечерних (сменных) общеобразовательных организаций (включая филиалы), обучающихся по заочной форме обучения</t>
  </si>
  <si>
    <t>Удельный вес числа организаций, имеющих водопровод, центральное отопление, канализацию, в общем числе общеобразовательных организаций: водопровод; центральное отопление; канализацию</t>
  </si>
  <si>
    <t>водопровод</t>
  </si>
  <si>
    <t>Имеют: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</si>
  <si>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имеющих:</t>
  </si>
  <si>
    <t>число вечерних (сменных) общеобразовательных организаций (включая филиалы), имеющих: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</si>
  <si>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</si>
  <si>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число вечерних (сменных образовательных организаций (включая филиалы)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</si>
</sst>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3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1" fillId="3" borderId="2" xfId="0" applyFont="1" applyFill="1" applyBorder="1" applyAlignment="1">
      <alignment vertical="center"/>
    </xf>
    <xf numFmtId="0" fontId="0" fillId="3" borderId="3" xfId="0" applyFill="1" applyBorder="1" applyAlignment="1"/>
    <xf numFmtId="0" fontId="1" fillId="0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wmf"/><Relationship Id="rId21" Type="http://schemas.openxmlformats.org/officeDocument/2006/relationships/image" Target="../media/image21.wmf"/><Relationship Id="rId42" Type="http://schemas.openxmlformats.org/officeDocument/2006/relationships/image" Target="../media/image42.wmf"/><Relationship Id="rId63" Type="http://schemas.openxmlformats.org/officeDocument/2006/relationships/image" Target="../media/image63.wmf"/><Relationship Id="rId84" Type="http://schemas.openxmlformats.org/officeDocument/2006/relationships/image" Target="../media/image84.wmf"/><Relationship Id="rId138" Type="http://schemas.openxmlformats.org/officeDocument/2006/relationships/image" Target="../media/image138.wmf"/><Relationship Id="rId159" Type="http://schemas.openxmlformats.org/officeDocument/2006/relationships/image" Target="../media/image159.wmf"/><Relationship Id="rId170" Type="http://schemas.openxmlformats.org/officeDocument/2006/relationships/image" Target="../media/image170.wmf"/><Relationship Id="rId191" Type="http://schemas.openxmlformats.org/officeDocument/2006/relationships/image" Target="../media/image191.wmf"/><Relationship Id="rId205" Type="http://schemas.openxmlformats.org/officeDocument/2006/relationships/image" Target="../media/image205.wmf"/><Relationship Id="rId226" Type="http://schemas.openxmlformats.org/officeDocument/2006/relationships/image" Target="../media/image226.wmf"/><Relationship Id="rId107" Type="http://schemas.openxmlformats.org/officeDocument/2006/relationships/image" Target="../media/image107.wmf"/><Relationship Id="rId11" Type="http://schemas.openxmlformats.org/officeDocument/2006/relationships/image" Target="../media/image11.wmf"/><Relationship Id="rId32" Type="http://schemas.openxmlformats.org/officeDocument/2006/relationships/image" Target="../media/image32.wmf"/><Relationship Id="rId53" Type="http://schemas.openxmlformats.org/officeDocument/2006/relationships/image" Target="../media/image53.wmf"/><Relationship Id="rId74" Type="http://schemas.openxmlformats.org/officeDocument/2006/relationships/image" Target="../media/image74.wmf"/><Relationship Id="rId128" Type="http://schemas.openxmlformats.org/officeDocument/2006/relationships/image" Target="../media/image128.wmf"/><Relationship Id="rId149" Type="http://schemas.openxmlformats.org/officeDocument/2006/relationships/image" Target="../media/image149.wmf"/><Relationship Id="rId5" Type="http://schemas.openxmlformats.org/officeDocument/2006/relationships/image" Target="../media/image5.wmf"/><Relationship Id="rId95" Type="http://schemas.openxmlformats.org/officeDocument/2006/relationships/image" Target="../media/image95.wmf"/><Relationship Id="rId160" Type="http://schemas.openxmlformats.org/officeDocument/2006/relationships/image" Target="../media/image160.wmf"/><Relationship Id="rId181" Type="http://schemas.openxmlformats.org/officeDocument/2006/relationships/image" Target="../media/image181.wmf"/><Relationship Id="rId216" Type="http://schemas.openxmlformats.org/officeDocument/2006/relationships/image" Target="../media/image216.wmf"/><Relationship Id="rId237" Type="http://schemas.openxmlformats.org/officeDocument/2006/relationships/image" Target="../media/image237.wmf"/><Relationship Id="rId22" Type="http://schemas.openxmlformats.org/officeDocument/2006/relationships/image" Target="../media/image22.wmf"/><Relationship Id="rId43" Type="http://schemas.openxmlformats.org/officeDocument/2006/relationships/image" Target="../media/image43.wmf"/><Relationship Id="rId64" Type="http://schemas.openxmlformats.org/officeDocument/2006/relationships/image" Target="../media/image64.wmf"/><Relationship Id="rId118" Type="http://schemas.openxmlformats.org/officeDocument/2006/relationships/image" Target="../media/image118.wmf"/><Relationship Id="rId139" Type="http://schemas.openxmlformats.org/officeDocument/2006/relationships/image" Target="../media/image139.wmf"/><Relationship Id="rId85" Type="http://schemas.openxmlformats.org/officeDocument/2006/relationships/image" Target="../media/image85.wmf"/><Relationship Id="rId150" Type="http://schemas.openxmlformats.org/officeDocument/2006/relationships/image" Target="../media/image150.wmf"/><Relationship Id="rId171" Type="http://schemas.openxmlformats.org/officeDocument/2006/relationships/image" Target="../media/image171.wmf"/><Relationship Id="rId192" Type="http://schemas.openxmlformats.org/officeDocument/2006/relationships/image" Target="../media/image192.wmf"/><Relationship Id="rId206" Type="http://schemas.openxmlformats.org/officeDocument/2006/relationships/image" Target="../media/image206.wmf"/><Relationship Id="rId227" Type="http://schemas.openxmlformats.org/officeDocument/2006/relationships/image" Target="../media/image227.wmf"/><Relationship Id="rId201" Type="http://schemas.openxmlformats.org/officeDocument/2006/relationships/image" Target="../media/image201.wmf"/><Relationship Id="rId222" Type="http://schemas.openxmlformats.org/officeDocument/2006/relationships/image" Target="../media/image222.wmf"/><Relationship Id="rId243" Type="http://schemas.openxmlformats.org/officeDocument/2006/relationships/image" Target="../media/image243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33" Type="http://schemas.openxmlformats.org/officeDocument/2006/relationships/image" Target="../media/image33.wmf"/><Relationship Id="rId38" Type="http://schemas.openxmlformats.org/officeDocument/2006/relationships/image" Target="../media/image38.wmf"/><Relationship Id="rId59" Type="http://schemas.openxmlformats.org/officeDocument/2006/relationships/image" Target="../media/image59.wmf"/><Relationship Id="rId103" Type="http://schemas.openxmlformats.org/officeDocument/2006/relationships/image" Target="../media/image103.wmf"/><Relationship Id="rId108" Type="http://schemas.openxmlformats.org/officeDocument/2006/relationships/image" Target="../media/image108.wmf"/><Relationship Id="rId124" Type="http://schemas.openxmlformats.org/officeDocument/2006/relationships/image" Target="../media/image124.wmf"/><Relationship Id="rId129" Type="http://schemas.openxmlformats.org/officeDocument/2006/relationships/image" Target="../media/image129.wmf"/><Relationship Id="rId54" Type="http://schemas.openxmlformats.org/officeDocument/2006/relationships/image" Target="../media/image54.wmf"/><Relationship Id="rId70" Type="http://schemas.openxmlformats.org/officeDocument/2006/relationships/image" Target="../media/image70.wmf"/><Relationship Id="rId75" Type="http://schemas.openxmlformats.org/officeDocument/2006/relationships/image" Target="../media/image75.wmf"/><Relationship Id="rId91" Type="http://schemas.openxmlformats.org/officeDocument/2006/relationships/image" Target="../media/image91.wmf"/><Relationship Id="rId96" Type="http://schemas.openxmlformats.org/officeDocument/2006/relationships/image" Target="../media/image96.wmf"/><Relationship Id="rId140" Type="http://schemas.openxmlformats.org/officeDocument/2006/relationships/image" Target="../media/image140.wmf"/><Relationship Id="rId145" Type="http://schemas.openxmlformats.org/officeDocument/2006/relationships/image" Target="../media/image145.wmf"/><Relationship Id="rId161" Type="http://schemas.openxmlformats.org/officeDocument/2006/relationships/image" Target="../media/image161.wmf"/><Relationship Id="rId166" Type="http://schemas.openxmlformats.org/officeDocument/2006/relationships/image" Target="../media/image166.wmf"/><Relationship Id="rId182" Type="http://schemas.openxmlformats.org/officeDocument/2006/relationships/image" Target="../media/image182.wmf"/><Relationship Id="rId187" Type="http://schemas.openxmlformats.org/officeDocument/2006/relationships/image" Target="../media/image187.wmf"/><Relationship Id="rId217" Type="http://schemas.openxmlformats.org/officeDocument/2006/relationships/image" Target="../media/image217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212" Type="http://schemas.openxmlformats.org/officeDocument/2006/relationships/image" Target="../media/image212.wmf"/><Relationship Id="rId233" Type="http://schemas.openxmlformats.org/officeDocument/2006/relationships/image" Target="../media/image233.wmf"/><Relationship Id="rId238" Type="http://schemas.openxmlformats.org/officeDocument/2006/relationships/image" Target="../media/image238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49" Type="http://schemas.openxmlformats.org/officeDocument/2006/relationships/image" Target="../media/image49.wmf"/><Relationship Id="rId114" Type="http://schemas.openxmlformats.org/officeDocument/2006/relationships/image" Target="../media/image114.wmf"/><Relationship Id="rId119" Type="http://schemas.openxmlformats.org/officeDocument/2006/relationships/image" Target="../media/image119.wmf"/><Relationship Id="rId44" Type="http://schemas.openxmlformats.org/officeDocument/2006/relationships/image" Target="../media/image44.wmf"/><Relationship Id="rId60" Type="http://schemas.openxmlformats.org/officeDocument/2006/relationships/image" Target="../media/image60.wmf"/><Relationship Id="rId65" Type="http://schemas.openxmlformats.org/officeDocument/2006/relationships/image" Target="../media/image65.w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130" Type="http://schemas.openxmlformats.org/officeDocument/2006/relationships/image" Target="../media/image130.wmf"/><Relationship Id="rId135" Type="http://schemas.openxmlformats.org/officeDocument/2006/relationships/image" Target="../media/image135.wmf"/><Relationship Id="rId151" Type="http://schemas.openxmlformats.org/officeDocument/2006/relationships/image" Target="../media/image151.wmf"/><Relationship Id="rId156" Type="http://schemas.openxmlformats.org/officeDocument/2006/relationships/image" Target="../media/image156.wmf"/><Relationship Id="rId177" Type="http://schemas.openxmlformats.org/officeDocument/2006/relationships/image" Target="../media/image177.wmf"/><Relationship Id="rId198" Type="http://schemas.openxmlformats.org/officeDocument/2006/relationships/image" Target="../media/image198.wmf"/><Relationship Id="rId172" Type="http://schemas.openxmlformats.org/officeDocument/2006/relationships/image" Target="../media/image172.wmf"/><Relationship Id="rId193" Type="http://schemas.openxmlformats.org/officeDocument/2006/relationships/image" Target="../media/image193.wmf"/><Relationship Id="rId202" Type="http://schemas.openxmlformats.org/officeDocument/2006/relationships/image" Target="../media/image202.wmf"/><Relationship Id="rId207" Type="http://schemas.openxmlformats.org/officeDocument/2006/relationships/image" Target="../media/image207.wmf"/><Relationship Id="rId223" Type="http://schemas.openxmlformats.org/officeDocument/2006/relationships/image" Target="../media/image223.wmf"/><Relationship Id="rId228" Type="http://schemas.openxmlformats.org/officeDocument/2006/relationships/image" Target="../media/image228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9" Type="http://schemas.openxmlformats.org/officeDocument/2006/relationships/image" Target="../media/image39.wmf"/><Relationship Id="rId109" Type="http://schemas.openxmlformats.org/officeDocument/2006/relationships/image" Target="../media/image109.wmf"/><Relationship Id="rId34" Type="http://schemas.openxmlformats.org/officeDocument/2006/relationships/image" Target="../media/image34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76" Type="http://schemas.openxmlformats.org/officeDocument/2006/relationships/image" Target="../media/image76.wmf"/><Relationship Id="rId97" Type="http://schemas.openxmlformats.org/officeDocument/2006/relationships/image" Target="../media/image97.wmf"/><Relationship Id="rId104" Type="http://schemas.openxmlformats.org/officeDocument/2006/relationships/image" Target="../media/image104.wmf"/><Relationship Id="rId120" Type="http://schemas.openxmlformats.org/officeDocument/2006/relationships/image" Target="../media/image120.wmf"/><Relationship Id="rId125" Type="http://schemas.openxmlformats.org/officeDocument/2006/relationships/image" Target="../media/image125.wmf"/><Relationship Id="rId141" Type="http://schemas.openxmlformats.org/officeDocument/2006/relationships/image" Target="../media/image141.wmf"/><Relationship Id="rId146" Type="http://schemas.openxmlformats.org/officeDocument/2006/relationships/image" Target="../media/image146.wmf"/><Relationship Id="rId167" Type="http://schemas.openxmlformats.org/officeDocument/2006/relationships/image" Target="../media/image167.wmf"/><Relationship Id="rId188" Type="http://schemas.openxmlformats.org/officeDocument/2006/relationships/image" Target="../media/image188.wmf"/><Relationship Id="rId7" Type="http://schemas.openxmlformats.org/officeDocument/2006/relationships/image" Target="../media/image7.wmf"/><Relationship Id="rId71" Type="http://schemas.openxmlformats.org/officeDocument/2006/relationships/image" Target="../media/image71.wmf"/><Relationship Id="rId92" Type="http://schemas.openxmlformats.org/officeDocument/2006/relationships/image" Target="../media/image92.wmf"/><Relationship Id="rId162" Type="http://schemas.openxmlformats.org/officeDocument/2006/relationships/image" Target="../media/image162.wmf"/><Relationship Id="rId183" Type="http://schemas.openxmlformats.org/officeDocument/2006/relationships/image" Target="../media/image183.wmf"/><Relationship Id="rId213" Type="http://schemas.openxmlformats.org/officeDocument/2006/relationships/image" Target="../media/image213.wmf"/><Relationship Id="rId218" Type="http://schemas.openxmlformats.org/officeDocument/2006/relationships/image" Target="../media/image218.wmf"/><Relationship Id="rId234" Type="http://schemas.openxmlformats.org/officeDocument/2006/relationships/image" Target="../media/image234.wmf"/><Relationship Id="rId239" Type="http://schemas.openxmlformats.org/officeDocument/2006/relationships/image" Target="../media/image239.wmf"/><Relationship Id="rId2" Type="http://schemas.openxmlformats.org/officeDocument/2006/relationships/image" Target="../media/image2.wmf"/><Relationship Id="rId29" Type="http://schemas.openxmlformats.org/officeDocument/2006/relationships/image" Target="../media/image29.wmf"/><Relationship Id="rId24" Type="http://schemas.openxmlformats.org/officeDocument/2006/relationships/image" Target="../media/image24.wmf"/><Relationship Id="rId40" Type="http://schemas.openxmlformats.org/officeDocument/2006/relationships/image" Target="../media/image40.wmf"/><Relationship Id="rId45" Type="http://schemas.openxmlformats.org/officeDocument/2006/relationships/image" Target="../media/image45.wmf"/><Relationship Id="rId66" Type="http://schemas.openxmlformats.org/officeDocument/2006/relationships/image" Target="../media/image66.wmf"/><Relationship Id="rId87" Type="http://schemas.openxmlformats.org/officeDocument/2006/relationships/image" Target="../media/image87.wmf"/><Relationship Id="rId110" Type="http://schemas.openxmlformats.org/officeDocument/2006/relationships/image" Target="../media/image110.wmf"/><Relationship Id="rId115" Type="http://schemas.openxmlformats.org/officeDocument/2006/relationships/image" Target="../media/image115.wmf"/><Relationship Id="rId131" Type="http://schemas.openxmlformats.org/officeDocument/2006/relationships/image" Target="../media/image131.wmf"/><Relationship Id="rId136" Type="http://schemas.openxmlformats.org/officeDocument/2006/relationships/image" Target="../media/image136.wmf"/><Relationship Id="rId157" Type="http://schemas.openxmlformats.org/officeDocument/2006/relationships/image" Target="../media/image157.wmf"/><Relationship Id="rId178" Type="http://schemas.openxmlformats.org/officeDocument/2006/relationships/image" Target="../media/image178.wmf"/><Relationship Id="rId61" Type="http://schemas.openxmlformats.org/officeDocument/2006/relationships/image" Target="../media/image61.wmf"/><Relationship Id="rId82" Type="http://schemas.openxmlformats.org/officeDocument/2006/relationships/image" Target="../media/image82.wmf"/><Relationship Id="rId152" Type="http://schemas.openxmlformats.org/officeDocument/2006/relationships/image" Target="../media/image152.wmf"/><Relationship Id="rId173" Type="http://schemas.openxmlformats.org/officeDocument/2006/relationships/image" Target="../media/image173.wmf"/><Relationship Id="rId194" Type="http://schemas.openxmlformats.org/officeDocument/2006/relationships/image" Target="../media/image194.wmf"/><Relationship Id="rId199" Type="http://schemas.openxmlformats.org/officeDocument/2006/relationships/image" Target="../media/image199.wmf"/><Relationship Id="rId203" Type="http://schemas.openxmlformats.org/officeDocument/2006/relationships/image" Target="../media/image203.wmf"/><Relationship Id="rId208" Type="http://schemas.openxmlformats.org/officeDocument/2006/relationships/image" Target="../media/image208.wmf"/><Relationship Id="rId229" Type="http://schemas.openxmlformats.org/officeDocument/2006/relationships/image" Target="../media/image229.wmf"/><Relationship Id="rId19" Type="http://schemas.openxmlformats.org/officeDocument/2006/relationships/image" Target="../media/image19.wmf"/><Relationship Id="rId224" Type="http://schemas.openxmlformats.org/officeDocument/2006/relationships/image" Target="../media/image224.wmf"/><Relationship Id="rId240" Type="http://schemas.openxmlformats.org/officeDocument/2006/relationships/image" Target="../media/image240.wmf"/><Relationship Id="rId14" Type="http://schemas.openxmlformats.org/officeDocument/2006/relationships/image" Target="../media/image14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Relationship Id="rId56" Type="http://schemas.openxmlformats.org/officeDocument/2006/relationships/image" Target="../media/image56.wmf"/><Relationship Id="rId77" Type="http://schemas.openxmlformats.org/officeDocument/2006/relationships/image" Target="../media/image77.wmf"/><Relationship Id="rId100" Type="http://schemas.openxmlformats.org/officeDocument/2006/relationships/image" Target="../media/image100.wmf"/><Relationship Id="rId105" Type="http://schemas.openxmlformats.org/officeDocument/2006/relationships/image" Target="../media/image105.wmf"/><Relationship Id="rId126" Type="http://schemas.openxmlformats.org/officeDocument/2006/relationships/image" Target="../media/image126.wmf"/><Relationship Id="rId147" Type="http://schemas.openxmlformats.org/officeDocument/2006/relationships/image" Target="../media/image147.wmf"/><Relationship Id="rId168" Type="http://schemas.openxmlformats.org/officeDocument/2006/relationships/image" Target="../media/image168.wmf"/><Relationship Id="rId8" Type="http://schemas.openxmlformats.org/officeDocument/2006/relationships/image" Target="../media/image8.wmf"/><Relationship Id="rId51" Type="http://schemas.openxmlformats.org/officeDocument/2006/relationships/image" Target="../media/image51.wmf"/><Relationship Id="rId72" Type="http://schemas.openxmlformats.org/officeDocument/2006/relationships/image" Target="../media/image72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121" Type="http://schemas.openxmlformats.org/officeDocument/2006/relationships/image" Target="../media/image121.wmf"/><Relationship Id="rId142" Type="http://schemas.openxmlformats.org/officeDocument/2006/relationships/image" Target="../media/image142.wmf"/><Relationship Id="rId163" Type="http://schemas.openxmlformats.org/officeDocument/2006/relationships/image" Target="../media/image163.wmf"/><Relationship Id="rId184" Type="http://schemas.openxmlformats.org/officeDocument/2006/relationships/image" Target="../media/image184.wmf"/><Relationship Id="rId189" Type="http://schemas.openxmlformats.org/officeDocument/2006/relationships/image" Target="../media/image189.wmf"/><Relationship Id="rId219" Type="http://schemas.openxmlformats.org/officeDocument/2006/relationships/image" Target="../media/image219.wmf"/><Relationship Id="rId3" Type="http://schemas.openxmlformats.org/officeDocument/2006/relationships/image" Target="../media/image3.wmf"/><Relationship Id="rId214" Type="http://schemas.openxmlformats.org/officeDocument/2006/relationships/image" Target="../media/image214.wmf"/><Relationship Id="rId230" Type="http://schemas.openxmlformats.org/officeDocument/2006/relationships/image" Target="../media/image230.wmf"/><Relationship Id="rId235" Type="http://schemas.openxmlformats.org/officeDocument/2006/relationships/image" Target="../media/image235.wmf"/><Relationship Id="rId25" Type="http://schemas.openxmlformats.org/officeDocument/2006/relationships/image" Target="../media/image25.wmf"/><Relationship Id="rId46" Type="http://schemas.openxmlformats.org/officeDocument/2006/relationships/image" Target="../media/image46.wmf"/><Relationship Id="rId67" Type="http://schemas.openxmlformats.org/officeDocument/2006/relationships/image" Target="../media/image67.wmf"/><Relationship Id="rId116" Type="http://schemas.openxmlformats.org/officeDocument/2006/relationships/image" Target="../media/image116.wmf"/><Relationship Id="rId137" Type="http://schemas.openxmlformats.org/officeDocument/2006/relationships/image" Target="../media/image137.wmf"/><Relationship Id="rId158" Type="http://schemas.openxmlformats.org/officeDocument/2006/relationships/image" Target="../media/image158.wmf"/><Relationship Id="rId20" Type="http://schemas.openxmlformats.org/officeDocument/2006/relationships/image" Target="../media/image20.wmf"/><Relationship Id="rId41" Type="http://schemas.openxmlformats.org/officeDocument/2006/relationships/image" Target="../media/image41.wmf"/><Relationship Id="rId62" Type="http://schemas.openxmlformats.org/officeDocument/2006/relationships/image" Target="../media/image62.wmf"/><Relationship Id="rId83" Type="http://schemas.openxmlformats.org/officeDocument/2006/relationships/image" Target="../media/image83.wmf"/><Relationship Id="rId88" Type="http://schemas.openxmlformats.org/officeDocument/2006/relationships/image" Target="../media/image88.wmf"/><Relationship Id="rId111" Type="http://schemas.openxmlformats.org/officeDocument/2006/relationships/image" Target="../media/image111.wmf"/><Relationship Id="rId132" Type="http://schemas.openxmlformats.org/officeDocument/2006/relationships/image" Target="../media/image132.wmf"/><Relationship Id="rId153" Type="http://schemas.openxmlformats.org/officeDocument/2006/relationships/image" Target="../media/image153.wmf"/><Relationship Id="rId174" Type="http://schemas.openxmlformats.org/officeDocument/2006/relationships/image" Target="../media/image174.wmf"/><Relationship Id="rId179" Type="http://schemas.openxmlformats.org/officeDocument/2006/relationships/image" Target="../media/image179.wmf"/><Relationship Id="rId195" Type="http://schemas.openxmlformats.org/officeDocument/2006/relationships/image" Target="../media/image195.wmf"/><Relationship Id="rId209" Type="http://schemas.openxmlformats.org/officeDocument/2006/relationships/image" Target="../media/image209.wmf"/><Relationship Id="rId190" Type="http://schemas.openxmlformats.org/officeDocument/2006/relationships/image" Target="../media/image190.wmf"/><Relationship Id="rId204" Type="http://schemas.openxmlformats.org/officeDocument/2006/relationships/image" Target="../media/image204.wmf"/><Relationship Id="rId220" Type="http://schemas.openxmlformats.org/officeDocument/2006/relationships/image" Target="../media/image220.wmf"/><Relationship Id="rId225" Type="http://schemas.openxmlformats.org/officeDocument/2006/relationships/image" Target="../media/image225.wmf"/><Relationship Id="rId241" Type="http://schemas.openxmlformats.org/officeDocument/2006/relationships/image" Target="../media/image241.wmf"/><Relationship Id="rId15" Type="http://schemas.openxmlformats.org/officeDocument/2006/relationships/image" Target="../media/image15.wmf"/><Relationship Id="rId36" Type="http://schemas.openxmlformats.org/officeDocument/2006/relationships/image" Target="../media/image36.wmf"/><Relationship Id="rId57" Type="http://schemas.openxmlformats.org/officeDocument/2006/relationships/image" Target="../media/image57.wmf"/><Relationship Id="rId106" Type="http://schemas.openxmlformats.org/officeDocument/2006/relationships/image" Target="../media/image106.wmf"/><Relationship Id="rId127" Type="http://schemas.openxmlformats.org/officeDocument/2006/relationships/image" Target="../media/image127.wmf"/><Relationship Id="rId10" Type="http://schemas.openxmlformats.org/officeDocument/2006/relationships/image" Target="../media/image10.wmf"/><Relationship Id="rId31" Type="http://schemas.openxmlformats.org/officeDocument/2006/relationships/image" Target="../media/image31.wmf"/><Relationship Id="rId52" Type="http://schemas.openxmlformats.org/officeDocument/2006/relationships/image" Target="../media/image52.wmf"/><Relationship Id="rId73" Type="http://schemas.openxmlformats.org/officeDocument/2006/relationships/image" Target="../media/image73.wmf"/><Relationship Id="rId78" Type="http://schemas.openxmlformats.org/officeDocument/2006/relationships/image" Target="../media/image78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122" Type="http://schemas.openxmlformats.org/officeDocument/2006/relationships/image" Target="../media/image122.wmf"/><Relationship Id="rId143" Type="http://schemas.openxmlformats.org/officeDocument/2006/relationships/image" Target="../media/image143.wmf"/><Relationship Id="rId148" Type="http://schemas.openxmlformats.org/officeDocument/2006/relationships/image" Target="../media/image148.wmf"/><Relationship Id="rId164" Type="http://schemas.openxmlformats.org/officeDocument/2006/relationships/image" Target="../media/image164.wmf"/><Relationship Id="rId169" Type="http://schemas.openxmlformats.org/officeDocument/2006/relationships/image" Target="../media/image169.wmf"/><Relationship Id="rId185" Type="http://schemas.openxmlformats.org/officeDocument/2006/relationships/image" Target="../media/image185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80" Type="http://schemas.openxmlformats.org/officeDocument/2006/relationships/image" Target="../media/image180.wmf"/><Relationship Id="rId210" Type="http://schemas.openxmlformats.org/officeDocument/2006/relationships/image" Target="../media/image210.wmf"/><Relationship Id="rId215" Type="http://schemas.openxmlformats.org/officeDocument/2006/relationships/image" Target="../media/image215.wmf"/><Relationship Id="rId236" Type="http://schemas.openxmlformats.org/officeDocument/2006/relationships/image" Target="../media/image236.wmf"/><Relationship Id="rId26" Type="http://schemas.openxmlformats.org/officeDocument/2006/relationships/image" Target="../media/image26.wmf"/><Relationship Id="rId231" Type="http://schemas.openxmlformats.org/officeDocument/2006/relationships/image" Target="../media/image231.wmf"/><Relationship Id="rId47" Type="http://schemas.openxmlformats.org/officeDocument/2006/relationships/image" Target="../media/image47.wmf"/><Relationship Id="rId68" Type="http://schemas.openxmlformats.org/officeDocument/2006/relationships/image" Target="../media/image68.wmf"/><Relationship Id="rId89" Type="http://schemas.openxmlformats.org/officeDocument/2006/relationships/image" Target="../media/image89.wmf"/><Relationship Id="rId112" Type="http://schemas.openxmlformats.org/officeDocument/2006/relationships/image" Target="../media/image112.wmf"/><Relationship Id="rId133" Type="http://schemas.openxmlformats.org/officeDocument/2006/relationships/image" Target="../media/image133.wmf"/><Relationship Id="rId154" Type="http://schemas.openxmlformats.org/officeDocument/2006/relationships/image" Target="../media/image154.wmf"/><Relationship Id="rId175" Type="http://schemas.openxmlformats.org/officeDocument/2006/relationships/image" Target="../media/image175.wmf"/><Relationship Id="rId196" Type="http://schemas.openxmlformats.org/officeDocument/2006/relationships/image" Target="../media/image196.wmf"/><Relationship Id="rId200" Type="http://schemas.openxmlformats.org/officeDocument/2006/relationships/image" Target="../media/image200.wmf"/><Relationship Id="rId16" Type="http://schemas.openxmlformats.org/officeDocument/2006/relationships/image" Target="../media/image16.wmf"/><Relationship Id="rId221" Type="http://schemas.openxmlformats.org/officeDocument/2006/relationships/image" Target="../media/image221.wmf"/><Relationship Id="rId242" Type="http://schemas.openxmlformats.org/officeDocument/2006/relationships/image" Target="../media/image242.wmf"/><Relationship Id="rId37" Type="http://schemas.openxmlformats.org/officeDocument/2006/relationships/image" Target="../media/image37.wmf"/><Relationship Id="rId58" Type="http://schemas.openxmlformats.org/officeDocument/2006/relationships/image" Target="../media/image58.wmf"/><Relationship Id="rId79" Type="http://schemas.openxmlformats.org/officeDocument/2006/relationships/image" Target="../media/image79.wmf"/><Relationship Id="rId102" Type="http://schemas.openxmlformats.org/officeDocument/2006/relationships/image" Target="../media/image102.wmf"/><Relationship Id="rId123" Type="http://schemas.openxmlformats.org/officeDocument/2006/relationships/image" Target="../media/image123.wmf"/><Relationship Id="rId144" Type="http://schemas.openxmlformats.org/officeDocument/2006/relationships/image" Target="../media/image144.wmf"/><Relationship Id="rId90" Type="http://schemas.openxmlformats.org/officeDocument/2006/relationships/image" Target="../media/image90.wmf"/><Relationship Id="rId165" Type="http://schemas.openxmlformats.org/officeDocument/2006/relationships/image" Target="../media/image165.wmf"/><Relationship Id="rId186" Type="http://schemas.openxmlformats.org/officeDocument/2006/relationships/image" Target="../media/image186.wmf"/><Relationship Id="rId211" Type="http://schemas.openxmlformats.org/officeDocument/2006/relationships/image" Target="../media/image211.wmf"/><Relationship Id="rId232" Type="http://schemas.openxmlformats.org/officeDocument/2006/relationships/image" Target="../media/image232.wmf"/><Relationship Id="rId27" Type="http://schemas.openxmlformats.org/officeDocument/2006/relationships/image" Target="../media/image27.wmf"/><Relationship Id="rId48" Type="http://schemas.openxmlformats.org/officeDocument/2006/relationships/image" Target="../media/image48.wmf"/><Relationship Id="rId69" Type="http://schemas.openxmlformats.org/officeDocument/2006/relationships/image" Target="../media/image69.wmf"/><Relationship Id="rId113" Type="http://schemas.openxmlformats.org/officeDocument/2006/relationships/image" Target="../media/image113.wmf"/><Relationship Id="rId134" Type="http://schemas.openxmlformats.org/officeDocument/2006/relationships/image" Target="../media/image134.wmf"/><Relationship Id="rId80" Type="http://schemas.openxmlformats.org/officeDocument/2006/relationships/image" Target="../media/image80.wmf"/><Relationship Id="rId155" Type="http://schemas.openxmlformats.org/officeDocument/2006/relationships/image" Target="../media/image155.wmf"/><Relationship Id="rId176" Type="http://schemas.openxmlformats.org/officeDocument/2006/relationships/image" Target="../media/image176.wmf"/><Relationship Id="rId197" Type="http://schemas.openxmlformats.org/officeDocument/2006/relationships/image" Target="../media/image19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2371725</xdr:colOff>
      <xdr:row>3</xdr:row>
      <xdr:rowOff>1181100</xdr:rowOff>
    </xdr:from>
    <xdr:to>
      <xdr:col>2</xdr:col>
      <xdr:colOff>2933700</xdr:colOff>
      <xdr:row>4</xdr:row>
      <xdr:rowOff>304800</xdr:rowOff>
    </xdr:to>
    <xdr:pic>
      <xdr:nvPicPr>
        <xdr:cNvPr id="256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0" y="2314575"/>
          <a:ext cx="561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1333500</xdr:colOff>
      <xdr:row>6</xdr:row>
      <xdr:rowOff>419100</xdr:rowOff>
    </xdr:from>
    <xdr:to>
      <xdr:col>2</xdr:col>
      <xdr:colOff>4000500</xdr:colOff>
      <xdr:row>6</xdr:row>
      <xdr:rowOff>895350</xdr:rowOff>
    </xdr:to>
    <xdr:pic>
      <xdr:nvPicPr>
        <xdr:cNvPr id="2568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62775" y="3552825"/>
          <a:ext cx="2667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1438275</xdr:colOff>
      <xdr:row>3</xdr:row>
      <xdr:rowOff>390525</xdr:rowOff>
    </xdr:from>
    <xdr:to>
      <xdr:col>2</xdr:col>
      <xdr:colOff>4171950</xdr:colOff>
      <xdr:row>3</xdr:row>
      <xdr:rowOff>866775</xdr:rowOff>
    </xdr:to>
    <xdr:pic>
      <xdr:nvPicPr>
        <xdr:cNvPr id="2569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67550" y="1524000"/>
          <a:ext cx="27336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7</xdr:row>
      <xdr:rowOff>104775</xdr:rowOff>
    </xdr:from>
    <xdr:to>
      <xdr:col>2</xdr:col>
      <xdr:colOff>2895600</xdr:colOff>
      <xdr:row>7</xdr:row>
      <xdr:rowOff>514350</xdr:rowOff>
    </xdr:to>
    <xdr:pic>
      <xdr:nvPicPr>
        <xdr:cNvPr id="25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077200" y="4438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9</xdr:row>
      <xdr:rowOff>228600</xdr:rowOff>
    </xdr:from>
    <xdr:to>
      <xdr:col>2</xdr:col>
      <xdr:colOff>2800350</xdr:colOff>
      <xdr:row>9</xdr:row>
      <xdr:rowOff>666750</xdr:rowOff>
    </xdr:to>
    <xdr:pic>
      <xdr:nvPicPr>
        <xdr:cNvPr id="2571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077200" y="5962650"/>
          <a:ext cx="3524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5</xdr:row>
      <xdr:rowOff>19050</xdr:rowOff>
    </xdr:from>
    <xdr:to>
      <xdr:col>2</xdr:col>
      <xdr:colOff>2924175</xdr:colOff>
      <xdr:row>5</xdr:row>
      <xdr:rowOff>381000</xdr:rowOff>
    </xdr:to>
    <xdr:pic>
      <xdr:nvPicPr>
        <xdr:cNvPr id="257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972425" y="2752725"/>
          <a:ext cx="5810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1743075</xdr:colOff>
      <xdr:row>10</xdr:row>
      <xdr:rowOff>76200</xdr:rowOff>
    </xdr:from>
    <xdr:to>
      <xdr:col>2</xdr:col>
      <xdr:colOff>3533775</xdr:colOff>
      <xdr:row>10</xdr:row>
      <xdr:rowOff>542925</xdr:rowOff>
    </xdr:to>
    <xdr:pic>
      <xdr:nvPicPr>
        <xdr:cNvPr id="2573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372350" y="6810375"/>
          <a:ext cx="1790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2428875</xdr:colOff>
      <xdr:row>11</xdr:row>
      <xdr:rowOff>133350</xdr:rowOff>
    </xdr:from>
    <xdr:to>
      <xdr:col>2</xdr:col>
      <xdr:colOff>2857500</xdr:colOff>
      <xdr:row>11</xdr:row>
      <xdr:rowOff>523875</xdr:rowOff>
    </xdr:to>
    <xdr:pic>
      <xdr:nvPicPr>
        <xdr:cNvPr id="2574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058150" y="7467600"/>
          <a:ext cx="4286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12</xdr:row>
      <xdr:rowOff>85725</xdr:rowOff>
    </xdr:from>
    <xdr:to>
      <xdr:col>2</xdr:col>
      <xdr:colOff>2809875</xdr:colOff>
      <xdr:row>12</xdr:row>
      <xdr:rowOff>542925</xdr:rowOff>
    </xdr:to>
    <xdr:pic>
      <xdr:nvPicPr>
        <xdr:cNvPr id="2575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29575" y="8020050"/>
          <a:ext cx="409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1981200</xdr:colOff>
      <xdr:row>14</xdr:row>
      <xdr:rowOff>19050</xdr:rowOff>
    </xdr:from>
    <xdr:to>
      <xdr:col>2</xdr:col>
      <xdr:colOff>3286125</xdr:colOff>
      <xdr:row>14</xdr:row>
      <xdr:rowOff>400050</xdr:rowOff>
    </xdr:to>
    <xdr:pic>
      <xdr:nvPicPr>
        <xdr:cNvPr id="2576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610475" y="9086850"/>
          <a:ext cx="13049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1390650</xdr:colOff>
      <xdr:row>14</xdr:row>
      <xdr:rowOff>447675</xdr:rowOff>
    </xdr:from>
    <xdr:to>
      <xdr:col>2</xdr:col>
      <xdr:colOff>3971925</xdr:colOff>
      <xdr:row>14</xdr:row>
      <xdr:rowOff>781050</xdr:rowOff>
    </xdr:to>
    <xdr:pic>
      <xdr:nvPicPr>
        <xdr:cNvPr id="2577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019925" y="9515475"/>
          <a:ext cx="25812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14</xdr:row>
      <xdr:rowOff>876300</xdr:rowOff>
    </xdr:from>
    <xdr:to>
      <xdr:col>2</xdr:col>
      <xdr:colOff>2981325</xdr:colOff>
      <xdr:row>14</xdr:row>
      <xdr:rowOff>1123950</xdr:rowOff>
    </xdr:to>
    <xdr:pic>
      <xdr:nvPicPr>
        <xdr:cNvPr id="2578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953375" y="9944100"/>
          <a:ext cx="657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25</xdr:row>
      <xdr:rowOff>419100</xdr:rowOff>
    </xdr:from>
    <xdr:to>
      <xdr:col>2</xdr:col>
      <xdr:colOff>2781300</xdr:colOff>
      <xdr:row>27</xdr:row>
      <xdr:rowOff>28575</xdr:rowOff>
    </xdr:to>
    <xdr:pic>
      <xdr:nvPicPr>
        <xdr:cNvPr id="2579" name="Рисунок 35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029575" y="16068675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2409825</xdr:colOff>
      <xdr:row>27</xdr:row>
      <xdr:rowOff>76200</xdr:rowOff>
    </xdr:from>
    <xdr:to>
      <xdr:col>2</xdr:col>
      <xdr:colOff>2886075</xdr:colOff>
      <xdr:row>27</xdr:row>
      <xdr:rowOff>514350</xdr:rowOff>
    </xdr:to>
    <xdr:pic>
      <xdr:nvPicPr>
        <xdr:cNvPr id="2580" name="Рисунок 36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039100" y="16544925"/>
          <a:ext cx="4762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27</xdr:row>
      <xdr:rowOff>571500</xdr:rowOff>
    </xdr:from>
    <xdr:to>
      <xdr:col>2</xdr:col>
      <xdr:colOff>2790825</xdr:colOff>
      <xdr:row>29</xdr:row>
      <xdr:rowOff>9525</xdr:rowOff>
    </xdr:to>
    <xdr:pic>
      <xdr:nvPicPr>
        <xdr:cNvPr id="2581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029575" y="17040225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1790700</xdr:colOff>
      <xdr:row>31</xdr:row>
      <xdr:rowOff>0</xdr:rowOff>
    </xdr:from>
    <xdr:to>
      <xdr:col>2</xdr:col>
      <xdr:colOff>3648075</xdr:colOff>
      <xdr:row>31</xdr:row>
      <xdr:rowOff>390525</xdr:rowOff>
    </xdr:to>
    <xdr:pic>
      <xdr:nvPicPr>
        <xdr:cNvPr id="2582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419975" y="18116550"/>
          <a:ext cx="18573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32</xdr:row>
      <xdr:rowOff>95250</xdr:rowOff>
    </xdr:from>
    <xdr:to>
      <xdr:col>2</xdr:col>
      <xdr:colOff>2962275</xdr:colOff>
      <xdr:row>32</xdr:row>
      <xdr:rowOff>514350</xdr:rowOff>
    </xdr:to>
    <xdr:pic>
      <xdr:nvPicPr>
        <xdr:cNvPr id="2583" name="Рисунок 45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981950" y="18611850"/>
          <a:ext cx="609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1466850</xdr:colOff>
      <xdr:row>34</xdr:row>
      <xdr:rowOff>466725</xdr:rowOff>
    </xdr:from>
    <xdr:to>
      <xdr:col>2</xdr:col>
      <xdr:colOff>3581400</xdr:colOff>
      <xdr:row>36</xdr:row>
      <xdr:rowOff>0</xdr:rowOff>
    </xdr:to>
    <xdr:pic>
      <xdr:nvPicPr>
        <xdr:cNvPr id="2584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096125" y="20183475"/>
          <a:ext cx="21145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36</xdr:row>
      <xdr:rowOff>0</xdr:rowOff>
    </xdr:from>
    <xdr:to>
      <xdr:col>2</xdr:col>
      <xdr:colOff>2790825</xdr:colOff>
      <xdr:row>36</xdr:row>
      <xdr:rowOff>361950</xdr:rowOff>
    </xdr:to>
    <xdr:pic>
      <xdr:nvPicPr>
        <xdr:cNvPr id="2585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972425" y="20612100"/>
          <a:ext cx="4476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2133600</xdr:colOff>
      <xdr:row>37</xdr:row>
      <xdr:rowOff>28575</xdr:rowOff>
    </xdr:from>
    <xdr:to>
      <xdr:col>2</xdr:col>
      <xdr:colOff>3133725</xdr:colOff>
      <xdr:row>37</xdr:row>
      <xdr:rowOff>390525</xdr:rowOff>
    </xdr:to>
    <xdr:pic>
      <xdr:nvPicPr>
        <xdr:cNvPr id="2586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762875" y="21040725"/>
          <a:ext cx="1000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1914525</xdr:colOff>
      <xdr:row>39</xdr:row>
      <xdr:rowOff>104775</xdr:rowOff>
    </xdr:from>
    <xdr:to>
      <xdr:col>2</xdr:col>
      <xdr:colOff>3495675</xdr:colOff>
      <xdr:row>39</xdr:row>
      <xdr:rowOff>552450</xdr:rowOff>
    </xdr:to>
    <xdr:pic>
      <xdr:nvPicPr>
        <xdr:cNvPr id="2587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543800" y="21955125"/>
          <a:ext cx="15811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40</xdr:row>
      <xdr:rowOff>47625</xdr:rowOff>
    </xdr:from>
    <xdr:to>
      <xdr:col>2</xdr:col>
      <xdr:colOff>2781300</xdr:colOff>
      <xdr:row>40</xdr:row>
      <xdr:rowOff>476250</xdr:rowOff>
    </xdr:to>
    <xdr:pic>
      <xdr:nvPicPr>
        <xdr:cNvPr id="2588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029575" y="22498050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1857375</xdr:colOff>
      <xdr:row>42</xdr:row>
      <xdr:rowOff>47625</xdr:rowOff>
    </xdr:from>
    <xdr:to>
      <xdr:col>2</xdr:col>
      <xdr:colOff>3324225</xdr:colOff>
      <xdr:row>42</xdr:row>
      <xdr:rowOff>514350</xdr:rowOff>
    </xdr:to>
    <xdr:pic>
      <xdr:nvPicPr>
        <xdr:cNvPr id="2589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486650" y="23498175"/>
          <a:ext cx="1466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42</xdr:row>
      <xdr:rowOff>561975</xdr:rowOff>
    </xdr:from>
    <xdr:to>
      <xdr:col>2</xdr:col>
      <xdr:colOff>2857500</xdr:colOff>
      <xdr:row>43</xdr:row>
      <xdr:rowOff>390525</xdr:rowOff>
    </xdr:to>
    <xdr:pic>
      <xdr:nvPicPr>
        <xdr:cNvPr id="2590" name="Рисунок 52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8001000" y="24012525"/>
          <a:ext cx="485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390525</xdr:colOff>
      <xdr:row>47</xdr:row>
      <xdr:rowOff>190500</xdr:rowOff>
    </xdr:from>
    <xdr:to>
      <xdr:col>2</xdr:col>
      <xdr:colOff>4781550</xdr:colOff>
      <xdr:row>47</xdr:row>
      <xdr:rowOff>638175</xdr:rowOff>
    </xdr:to>
    <xdr:pic>
      <xdr:nvPicPr>
        <xdr:cNvPr id="2591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019800" y="25908000"/>
          <a:ext cx="43910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2362200</xdr:colOff>
      <xdr:row>48</xdr:row>
      <xdr:rowOff>180975</xdr:rowOff>
    </xdr:from>
    <xdr:to>
      <xdr:col>2</xdr:col>
      <xdr:colOff>2867025</xdr:colOff>
      <xdr:row>48</xdr:row>
      <xdr:rowOff>552450</xdr:rowOff>
    </xdr:to>
    <xdr:pic>
      <xdr:nvPicPr>
        <xdr:cNvPr id="2592" name="Рисунок 54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991475" y="26698575"/>
          <a:ext cx="504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49</xdr:row>
      <xdr:rowOff>28575</xdr:rowOff>
    </xdr:from>
    <xdr:to>
      <xdr:col>2</xdr:col>
      <xdr:colOff>2952750</xdr:colOff>
      <xdr:row>50</xdr:row>
      <xdr:rowOff>9525</xdr:rowOff>
    </xdr:to>
    <xdr:pic>
      <xdr:nvPicPr>
        <xdr:cNvPr id="2593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943850" y="27346275"/>
          <a:ext cx="638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50</xdr:row>
      <xdr:rowOff>133350</xdr:rowOff>
    </xdr:from>
    <xdr:to>
      <xdr:col>2</xdr:col>
      <xdr:colOff>2924175</xdr:colOff>
      <xdr:row>50</xdr:row>
      <xdr:rowOff>523875</xdr:rowOff>
    </xdr:to>
    <xdr:pic>
      <xdr:nvPicPr>
        <xdr:cNvPr id="2594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962900" y="27851100"/>
          <a:ext cx="5905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51</xdr:row>
      <xdr:rowOff>209550</xdr:rowOff>
    </xdr:from>
    <xdr:to>
      <xdr:col>2</xdr:col>
      <xdr:colOff>2971800</xdr:colOff>
      <xdr:row>51</xdr:row>
      <xdr:rowOff>581025</xdr:rowOff>
    </xdr:to>
    <xdr:pic>
      <xdr:nvPicPr>
        <xdr:cNvPr id="2595" name="Рисунок 57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972425" y="28527375"/>
          <a:ext cx="628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51</xdr:row>
      <xdr:rowOff>790575</xdr:rowOff>
    </xdr:from>
    <xdr:to>
      <xdr:col>2</xdr:col>
      <xdr:colOff>2895600</xdr:colOff>
      <xdr:row>52</xdr:row>
      <xdr:rowOff>371475</xdr:rowOff>
    </xdr:to>
    <xdr:pic>
      <xdr:nvPicPr>
        <xdr:cNvPr id="2596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953375" y="29108400"/>
          <a:ext cx="571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1524000</xdr:colOff>
      <xdr:row>53</xdr:row>
      <xdr:rowOff>152400</xdr:rowOff>
    </xdr:from>
    <xdr:to>
      <xdr:col>2</xdr:col>
      <xdr:colOff>3629025</xdr:colOff>
      <xdr:row>53</xdr:row>
      <xdr:rowOff>647700</xdr:rowOff>
    </xdr:to>
    <xdr:pic>
      <xdr:nvPicPr>
        <xdr:cNvPr id="2597" name="Рисунок 59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153275" y="29670375"/>
          <a:ext cx="21050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2219325</xdr:colOff>
      <xdr:row>54</xdr:row>
      <xdr:rowOff>371475</xdr:rowOff>
    </xdr:from>
    <xdr:to>
      <xdr:col>2</xdr:col>
      <xdr:colOff>3114675</xdr:colOff>
      <xdr:row>54</xdr:row>
      <xdr:rowOff>800100</xdr:rowOff>
    </xdr:to>
    <xdr:pic>
      <xdr:nvPicPr>
        <xdr:cNvPr id="2598" name="Рисунок 60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7848600" y="30689550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1362075</xdr:colOff>
      <xdr:row>57</xdr:row>
      <xdr:rowOff>85725</xdr:rowOff>
    </xdr:from>
    <xdr:to>
      <xdr:col>2</xdr:col>
      <xdr:colOff>3933825</xdr:colOff>
      <xdr:row>57</xdr:row>
      <xdr:rowOff>466725</xdr:rowOff>
    </xdr:to>
    <xdr:pic>
      <xdr:nvPicPr>
        <xdr:cNvPr id="2599" name="Рисунок 63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6991350" y="33213675"/>
          <a:ext cx="2571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2438400</xdr:colOff>
      <xdr:row>58</xdr:row>
      <xdr:rowOff>371475</xdr:rowOff>
    </xdr:from>
    <xdr:to>
      <xdr:col>2</xdr:col>
      <xdr:colOff>3000375</xdr:colOff>
      <xdr:row>58</xdr:row>
      <xdr:rowOff>771525</xdr:rowOff>
    </xdr:to>
    <xdr:pic>
      <xdr:nvPicPr>
        <xdr:cNvPr id="2600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8067675" y="34099500"/>
          <a:ext cx="5619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59</xdr:row>
      <xdr:rowOff>390525</xdr:rowOff>
    </xdr:from>
    <xdr:to>
      <xdr:col>2</xdr:col>
      <xdr:colOff>3028950</xdr:colOff>
      <xdr:row>59</xdr:row>
      <xdr:rowOff>762000</xdr:rowOff>
    </xdr:to>
    <xdr:pic>
      <xdr:nvPicPr>
        <xdr:cNvPr id="2601" name="Рисунок 65"/>
        <xdr:cNvPicPr>
          <a:picLocks noChangeAspect="1" noChangeArrowheads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8077200" y="35318700"/>
          <a:ext cx="581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1857375</xdr:colOff>
      <xdr:row>61</xdr:row>
      <xdr:rowOff>76200</xdr:rowOff>
    </xdr:from>
    <xdr:to>
      <xdr:col>2</xdr:col>
      <xdr:colOff>3457575</xdr:colOff>
      <xdr:row>61</xdr:row>
      <xdr:rowOff>504825</xdr:rowOff>
    </xdr:to>
    <xdr:pic>
      <xdr:nvPicPr>
        <xdr:cNvPr id="2602" name="Рисунок 66"/>
        <xdr:cNvPicPr>
          <a:picLocks noChangeAspect="1" noChangeArrowheads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486650" y="37404675"/>
          <a:ext cx="1600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63</xdr:row>
      <xdr:rowOff>304800</xdr:rowOff>
    </xdr:from>
    <xdr:to>
      <xdr:col>2</xdr:col>
      <xdr:colOff>2914650</xdr:colOff>
      <xdr:row>63</xdr:row>
      <xdr:rowOff>704850</xdr:rowOff>
    </xdr:to>
    <xdr:pic>
      <xdr:nvPicPr>
        <xdr:cNvPr id="2603" name="Рисунок 67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915275" y="39433500"/>
          <a:ext cx="628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1895475</xdr:colOff>
      <xdr:row>68</xdr:row>
      <xdr:rowOff>28575</xdr:rowOff>
    </xdr:from>
    <xdr:to>
      <xdr:col>2</xdr:col>
      <xdr:colOff>3476625</xdr:colOff>
      <xdr:row>68</xdr:row>
      <xdr:rowOff>371475</xdr:rowOff>
    </xdr:to>
    <xdr:pic>
      <xdr:nvPicPr>
        <xdr:cNvPr id="2604" name="Рисунок 68"/>
        <xdr:cNvPicPr>
          <a:picLocks noChangeAspect="1" noChangeArrowheads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524750" y="43081575"/>
          <a:ext cx="1581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69</xdr:row>
      <xdr:rowOff>314325</xdr:rowOff>
    </xdr:from>
    <xdr:to>
      <xdr:col>2</xdr:col>
      <xdr:colOff>2914650</xdr:colOff>
      <xdr:row>69</xdr:row>
      <xdr:rowOff>742950</xdr:rowOff>
    </xdr:to>
    <xdr:pic>
      <xdr:nvPicPr>
        <xdr:cNvPr id="2605" name="Рисунок 69"/>
        <xdr:cNvPicPr>
          <a:picLocks noChangeAspect="1" noChangeArrowheads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8077200" y="43767375"/>
          <a:ext cx="466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1000125</xdr:colOff>
      <xdr:row>71</xdr:row>
      <xdr:rowOff>47625</xdr:rowOff>
    </xdr:from>
    <xdr:to>
      <xdr:col>2</xdr:col>
      <xdr:colOff>4067175</xdr:colOff>
      <xdr:row>71</xdr:row>
      <xdr:rowOff>523875</xdr:rowOff>
    </xdr:to>
    <xdr:pic>
      <xdr:nvPicPr>
        <xdr:cNvPr id="2606" name="Рисунок 70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6629400" y="45500925"/>
          <a:ext cx="3067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981075</xdr:colOff>
      <xdr:row>71</xdr:row>
      <xdr:rowOff>542925</xdr:rowOff>
    </xdr:from>
    <xdr:to>
      <xdr:col>2</xdr:col>
      <xdr:colOff>4143375</xdr:colOff>
      <xdr:row>71</xdr:row>
      <xdr:rowOff>1028700</xdr:rowOff>
    </xdr:to>
    <xdr:pic>
      <xdr:nvPicPr>
        <xdr:cNvPr id="2607" name="Рисунок 71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6610350" y="45996225"/>
          <a:ext cx="3162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933450</xdr:colOff>
      <xdr:row>71</xdr:row>
      <xdr:rowOff>1028700</xdr:rowOff>
    </xdr:from>
    <xdr:to>
      <xdr:col>2</xdr:col>
      <xdr:colOff>4143375</xdr:colOff>
      <xdr:row>72</xdr:row>
      <xdr:rowOff>47625</xdr:rowOff>
    </xdr:to>
    <xdr:pic>
      <xdr:nvPicPr>
        <xdr:cNvPr id="2608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6562725" y="46482000"/>
          <a:ext cx="3209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2181225</xdr:colOff>
      <xdr:row>74</xdr:row>
      <xdr:rowOff>333375</xdr:rowOff>
    </xdr:from>
    <xdr:to>
      <xdr:col>2</xdr:col>
      <xdr:colOff>2905125</xdr:colOff>
      <xdr:row>74</xdr:row>
      <xdr:rowOff>723900</xdr:rowOff>
    </xdr:to>
    <xdr:pic>
      <xdr:nvPicPr>
        <xdr:cNvPr id="2609" name="Рисунок 73"/>
        <xdr:cNvPicPr>
          <a:picLocks noChangeAspect="1" noChangeArrowheads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810500" y="48186975"/>
          <a:ext cx="7239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78</xdr:row>
      <xdr:rowOff>342900</xdr:rowOff>
    </xdr:from>
    <xdr:to>
      <xdr:col>2</xdr:col>
      <xdr:colOff>2905125</xdr:colOff>
      <xdr:row>78</xdr:row>
      <xdr:rowOff>723900</xdr:rowOff>
    </xdr:to>
    <xdr:pic>
      <xdr:nvPicPr>
        <xdr:cNvPr id="2610" name="Рисунок 74"/>
        <xdr:cNvPicPr>
          <a:picLocks noChangeAspect="1" noChangeArrowheads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858125" y="51073050"/>
          <a:ext cx="6762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2171700</xdr:colOff>
      <xdr:row>75</xdr:row>
      <xdr:rowOff>266700</xdr:rowOff>
    </xdr:from>
    <xdr:to>
      <xdr:col>2</xdr:col>
      <xdr:colOff>2724150</xdr:colOff>
      <xdr:row>75</xdr:row>
      <xdr:rowOff>647700</xdr:rowOff>
    </xdr:to>
    <xdr:pic>
      <xdr:nvPicPr>
        <xdr:cNvPr id="2611" name="Рисунок 75"/>
        <xdr:cNvPicPr>
          <a:picLocks noChangeAspect="1" noChangeArrowheads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800975" y="49120425"/>
          <a:ext cx="552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79</xdr:row>
      <xdr:rowOff>161925</xdr:rowOff>
    </xdr:from>
    <xdr:to>
      <xdr:col>2</xdr:col>
      <xdr:colOff>2781300</xdr:colOff>
      <xdr:row>79</xdr:row>
      <xdr:rowOff>542925</xdr:rowOff>
    </xdr:to>
    <xdr:pic>
      <xdr:nvPicPr>
        <xdr:cNvPr id="2612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915275" y="51892200"/>
          <a:ext cx="495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80</xdr:row>
      <xdr:rowOff>28575</xdr:rowOff>
    </xdr:from>
    <xdr:to>
      <xdr:col>2</xdr:col>
      <xdr:colOff>2705100</xdr:colOff>
      <xdr:row>80</xdr:row>
      <xdr:rowOff>495300</xdr:rowOff>
    </xdr:to>
    <xdr:pic>
      <xdr:nvPicPr>
        <xdr:cNvPr id="2613" name="Рисунок 77"/>
        <xdr:cNvPicPr>
          <a:picLocks noChangeAspect="1" noChangeArrowheads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981950" y="52558950"/>
          <a:ext cx="3524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4933950</xdr:colOff>
      <xdr:row>82</xdr:row>
      <xdr:rowOff>76200</xdr:rowOff>
    </xdr:from>
    <xdr:to>
      <xdr:col>3</xdr:col>
      <xdr:colOff>66675</xdr:colOff>
      <xdr:row>82</xdr:row>
      <xdr:rowOff>542925</xdr:rowOff>
    </xdr:to>
    <xdr:pic>
      <xdr:nvPicPr>
        <xdr:cNvPr id="2614" name="Рисунок 80"/>
        <xdr:cNvPicPr>
          <a:picLocks noChangeAspect="1" noChangeArrowheads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5610225" y="53778150"/>
          <a:ext cx="52768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83</xdr:row>
      <xdr:rowOff>161925</xdr:rowOff>
    </xdr:from>
    <xdr:to>
      <xdr:col>2</xdr:col>
      <xdr:colOff>2924175</xdr:colOff>
      <xdr:row>83</xdr:row>
      <xdr:rowOff>533400</xdr:rowOff>
    </xdr:to>
    <xdr:pic>
      <xdr:nvPicPr>
        <xdr:cNvPr id="2615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943850" y="54454425"/>
          <a:ext cx="609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84</xdr:row>
      <xdr:rowOff>28575</xdr:rowOff>
    </xdr:from>
    <xdr:to>
      <xdr:col>2</xdr:col>
      <xdr:colOff>2990850</xdr:colOff>
      <xdr:row>85</xdr:row>
      <xdr:rowOff>9525</xdr:rowOff>
    </xdr:to>
    <xdr:pic>
      <xdr:nvPicPr>
        <xdr:cNvPr id="2616" name="Рисунок 82"/>
        <xdr:cNvPicPr>
          <a:picLocks noChangeAspect="1" noChangeArrowheads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924800" y="54921150"/>
          <a:ext cx="6953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85</xdr:row>
      <xdr:rowOff>323850</xdr:rowOff>
    </xdr:from>
    <xdr:to>
      <xdr:col>2</xdr:col>
      <xdr:colOff>2876550</xdr:colOff>
      <xdr:row>85</xdr:row>
      <xdr:rowOff>666750</xdr:rowOff>
    </xdr:to>
    <xdr:pic>
      <xdr:nvPicPr>
        <xdr:cNvPr id="2617" name="Рисунок 83"/>
        <xdr:cNvPicPr>
          <a:picLocks noChangeAspect="1" noChangeArrowheads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905750" y="55616475"/>
          <a:ext cx="6000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86</xdr:row>
      <xdr:rowOff>342900</xdr:rowOff>
    </xdr:from>
    <xdr:to>
      <xdr:col>2</xdr:col>
      <xdr:colOff>3009900</xdr:colOff>
      <xdr:row>86</xdr:row>
      <xdr:rowOff>762000</xdr:rowOff>
    </xdr:to>
    <xdr:pic>
      <xdr:nvPicPr>
        <xdr:cNvPr id="2618" name="Рисунок 84"/>
        <xdr:cNvPicPr>
          <a:picLocks noChangeAspect="1" noChangeArrowheads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924800" y="56635650"/>
          <a:ext cx="714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87</xdr:row>
      <xdr:rowOff>333375</xdr:rowOff>
    </xdr:from>
    <xdr:to>
      <xdr:col>2</xdr:col>
      <xdr:colOff>2990850</xdr:colOff>
      <xdr:row>87</xdr:row>
      <xdr:rowOff>742950</xdr:rowOff>
    </xdr:to>
    <xdr:pic>
      <xdr:nvPicPr>
        <xdr:cNvPr id="2619" name="Рисунок 85"/>
        <xdr:cNvPicPr>
          <a:picLocks noChangeAspect="1" noChangeArrowheads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7877175" y="57826275"/>
          <a:ext cx="742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88</xdr:row>
      <xdr:rowOff>85725</xdr:rowOff>
    </xdr:from>
    <xdr:to>
      <xdr:col>2</xdr:col>
      <xdr:colOff>3124200</xdr:colOff>
      <xdr:row>88</xdr:row>
      <xdr:rowOff>514350</xdr:rowOff>
    </xdr:to>
    <xdr:pic>
      <xdr:nvPicPr>
        <xdr:cNvPr id="2620" name="Рисунок 86"/>
        <xdr:cNvPicPr>
          <a:picLocks noChangeAspect="1" noChangeArrowheads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7877175" y="58778775"/>
          <a:ext cx="8763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2181225</xdr:colOff>
      <xdr:row>89</xdr:row>
      <xdr:rowOff>133350</xdr:rowOff>
    </xdr:from>
    <xdr:to>
      <xdr:col>2</xdr:col>
      <xdr:colOff>3105150</xdr:colOff>
      <xdr:row>89</xdr:row>
      <xdr:rowOff>523875</xdr:rowOff>
    </xdr:to>
    <xdr:pic>
      <xdr:nvPicPr>
        <xdr:cNvPr id="2621" name="Рисунок 87"/>
        <xdr:cNvPicPr>
          <a:picLocks noChangeAspect="1" noChangeArrowheads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810500" y="59426475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1066800</xdr:colOff>
      <xdr:row>92</xdr:row>
      <xdr:rowOff>28575</xdr:rowOff>
    </xdr:from>
    <xdr:to>
      <xdr:col>2</xdr:col>
      <xdr:colOff>4095750</xdr:colOff>
      <xdr:row>92</xdr:row>
      <xdr:rowOff>438150</xdr:rowOff>
    </xdr:to>
    <xdr:pic>
      <xdr:nvPicPr>
        <xdr:cNvPr id="2622" name="Рисунок 88"/>
        <xdr:cNvPicPr>
          <a:picLocks noChangeAspect="1" noChangeArrowheads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6696075" y="60721875"/>
          <a:ext cx="3028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1047750</xdr:colOff>
      <xdr:row>93</xdr:row>
      <xdr:rowOff>66675</xdr:rowOff>
    </xdr:from>
    <xdr:to>
      <xdr:col>2</xdr:col>
      <xdr:colOff>4076700</xdr:colOff>
      <xdr:row>94</xdr:row>
      <xdr:rowOff>9525</xdr:rowOff>
    </xdr:to>
    <xdr:pic>
      <xdr:nvPicPr>
        <xdr:cNvPr id="2623" name="Рисунок 89"/>
        <xdr:cNvPicPr>
          <a:picLocks noChangeAspect="1" noChangeArrowheads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6677025" y="61207650"/>
          <a:ext cx="30289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1038225</xdr:colOff>
      <xdr:row>94</xdr:row>
      <xdr:rowOff>66675</xdr:rowOff>
    </xdr:from>
    <xdr:to>
      <xdr:col>2</xdr:col>
      <xdr:colOff>4038600</xdr:colOff>
      <xdr:row>95</xdr:row>
      <xdr:rowOff>9525</xdr:rowOff>
    </xdr:to>
    <xdr:pic>
      <xdr:nvPicPr>
        <xdr:cNvPr id="2624" name="Рисунок 90"/>
        <xdr:cNvPicPr>
          <a:picLocks noChangeAspect="1" noChangeArrowheads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6667500" y="61655325"/>
          <a:ext cx="30003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103</xdr:row>
      <xdr:rowOff>9525</xdr:rowOff>
    </xdr:from>
    <xdr:to>
      <xdr:col>2</xdr:col>
      <xdr:colOff>2828925</xdr:colOff>
      <xdr:row>103</xdr:row>
      <xdr:rowOff>438150</xdr:rowOff>
    </xdr:to>
    <xdr:pic>
      <xdr:nvPicPr>
        <xdr:cNvPr id="2625" name="Рисунок 97"/>
        <xdr:cNvPicPr>
          <a:picLocks noChangeAspect="1" noChangeArrowheads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924800" y="65493900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809625</xdr:colOff>
      <xdr:row>106</xdr:row>
      <xdr:rowOff>38100</xdr:rowOff>
    </xdr:from>
    <xdr:to>
      <xdr:col>2</xdr:col>
      <xdr:colOff>4581525</xdr:colOff>
      <xdr:row>106</xdr:row>
      <xdr:rowOff>485775</xdr:rowOff>
    </xdr:to>
    <xdr:pic>
      <xdr:nvPicPr>
        <xdr:cNvPr id="2626" name="Рисунок 99"/>
        <xdr:cNvPicPr>
          <a:picLocks noChangeAspect="1" noChangeArrowheads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6438900" y="66922650"/>
          <a:ext cx="37719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109</xdr:row>
      <xdr:rowOff>47625</xdr:rowOff>
    </xdr:from>
    <xdr:to>
      <xdr:col>2</xdr:col>
      <xdr:colOff>5162550</xdr:colOff>
      <xdr:row>109</xdr:row>
      <xdr:rowOff>476250</xdr:rowOff>
    </xdr:to>
    <xdr:pic>
      <xdr:nvPicPr>
        <xdr:cNvPr id="2627" name="Рисунок 100"/>
        <xdr:cNvPicPr>
          <a:picLocks noChangeAspect="1" noChangeArrowheads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5695950" y="68618100"/>
          <a:ext cx="50958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107</xdr:row>
      <xdr:rowOff>180975</xdr:rowOff>
    </xdr:from>
    <xdr:to>
      <xdr:col>2</xdr:col>
      <xdr:colOff>2905125</xdr:colOff>
      <xdr:row>107</xdr:row>
      <xdr:rowOff>523875</xdr:rowOff>
    </xdr:to>
    <xdr:pic>
      <xdr:nvPicPr>
        <xdr:cNvPr id="2628" name="Рисунок 101"/>
        <xdr:cNvPicPr>
          <a:picLocks noChangeAspect="1" noChangeArrowheads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7905750" y="67551300"/>
          <a:ext cx="628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110</xdr:row>
      <xdr:rowOff>152400</xdr:rowOff>
    </xdr:from>
    <xdr:to>
      <xdr:col>2</xdr:col>
      <xdr:colOff>3028950</xdr:colOff>
      <xdr:row>110</xdr:row>
      <xdr:rowOff>590550</xdr:rowOff>
    </xdr:to>
    <xdr:pic>
      <xdr:nvPicPr>
        <xdr:cNvPr id="2629" name="Рисунок 102"/>
        <xdr:cNvPicPr>
          <a:picLocks noChangeAspect="1" noChangeArrowheads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896225" y="69265800"/>
          <a:ext cx="762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108</xdr:row>
      <xdr:rowOff>0</xdr:rowOff>
    </xdr:from>
    <xdr:to>
      <xdr:col>2</xdr:col>
      <xdr:colOff>2905125</xdr:colOff>
      <xdr:row>108</xdr:row>
      <xdr:rowOff>304800</xdr:rowOff>
    </xdr:to>
    <xdr:pic>
      <xdr:nvPicPr>
        <xdr:cNvPr id="2630" name="Рисунок 103"/>
        <xdr:cNvPicPr>
          <a:picLocks noChangeAspect="1" noChangeArrowheads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905750" y="68170425"/>
          <a:ext cx="6286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2305050</xdr:colOff>
      <xdr:row>111</xdr:row>
      <xdr:rowOff>76200</xdr:rowOff>
    </xdr:from>
    <xdr:to>
      <xdr:col>2</xdr:col>
      <xdr:colOff>2905125</xdr:colOff>
      <xdr:row>111</xdr:row>
      <xdr:rowOff>485775</xdr:rowOff>
    </xdr:to>
    <xdr:pic>
      <xdr:nvPicPr>
        <xdr:cNvPr id="2631" name="Рисунок 104"/>
        <xdr:cNvPicPr>
          <a:picLocks noChangeAspect="1" noChangeArrowheads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7934325" y="69989700"/>
          <a:ext cx="6000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2209800</xdr:colOff>
      <xdr:row>112</xdr:row>
      <xdr:rowOff>247650</xdr:rowOff>
    </xdr:from>
    <xdr:to>
      <xdr:col>2</xdr:col>
      <xdr:colOff>2933700</xdr:colOff>
      <xdr:row>112</xdr:row>
      <xdr:rowOff>666750</xdr:rowOff>
    </xdr:to>
    <xdr:pic>
      <xdr:nvPicPr>
        <xdr:cNvPr id="2632" name="Рисунок 105"/>
        <xdr:cNvPicPr>
          <a:picLocks noChangeAspect="1" noChangeArrowheads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839075" y="70761225"/>
          <a:ext cx="723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2200275</xdr:colOff>
      <xdr:row>113</xdr:row>
      <xdr:rowOff>9525</xdr:rowOff>
    </xdr:from>
    <xdr:to>
      <xdr:col>2</xdr:col>
      <xdr:colOff>2895600</xdr:colOff>
      <xdr:row>113</xdr:row>
      <xdr:rowOff>361950</xdr:rowOff>
    </xdr:to>
    <xdr:pic>
      <xdr:nvPicPr>
        <xdr:cNvPr id="2633" name="Рисунок 106"/>
        <xdr:cNvPicPr>
          <a:picLocks noChangeAspect="1" noChangeArrowheads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829550" y="71523225"/>
          <a:ext cx="695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742950</xdr:colOff>
      <xdr:row>114</xdr:row>
      <xdr:rowOff>133350</xdr:rowOff>
    </xdr:from>
    <xdr:to>
      <xdr:col>2</xdr:col>
      <xdr:colOff>4391025</xdr:colOff>
      <xdr:row>114</xdr:row>
      <xdr:rowOff>619125</xdr:rowOff>
    </xdr:to>
    <xdr:pic>
      <xdr:nvPicPr>
        <xdr:cNvPr id="2634" name="Рисунок 107"/>
        <xdr:cNvPicPr>
          <a:picLocks noChangeAspect="1" noChangeArrowheads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6372225" y="72047100"/>
          <a:ext cx="3648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115</xdr:row>
      <xdr:rowOff>180975</xdr:rowOff>
    </xdr:from>
    <xdr:to>
      <xdr:col>2</xdr:col>
      <xdr:colOff>2857500</xdr:colOff>
      <xdr:row>115</xdr:row>
      <xdr:rowOff>523875</xdr:rowOff>
    </xdr:to>
    <xdr:pic>
      <xdr:nvPicPr>
        <xdr:cNvPr id="2635" name="Рисунок 108"/>
        <xdr:cNvPicPr>
          <a:picLocks noChangeAspect="1" noChangeArrowheads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896225" y="728948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2190750</xdr:colOff>
      <xdr:row>116</xdr:row>
      <xdr:rowOff>95250</xdr:rowOff>
    </xdr:from>
    <xdr:to>
      <xdr:col>2</xdr:col>
      <xdr:colOff>2828925</xdr:colOff>
      <xdr:row>116</xdr:row>
      <xdr:rowOff>447675</xdr:rowOff>
    </xdr:to>
    <xdr:pic>
      <xdr:nvPicPr>
        <xdr:cNvPr id="2636" name="Рисунок 109"/>
        <xdr:cNvPicPr>
          <a:picLocks noChangeAspect="1" noChangeArrowheads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820025" y="73609200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117</xdr:row>
      <xdr:rowOff>47625</xdr:rowOff>
    </xdr:from>
    <xdr:to>
      <xdr:col>2</xdr:col>
      <xdr:colOff>2771775</xdr:colOff>
      <xdr:row>117</xdr:row>
      <xdr:rowOff>447675</xdr:rowOff>
    </xdr:to>
    <xdr:pic>
      <xdr:nvPicPr>
        <xdr:cNvPr id="2637" name="Рисунок 110"/>
        <xdr:cNvPicPr>
          <a:picLocks noChangeAspect="1" noChangeArrowheads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915275" y="74161650"/>
          <a:ext cx="4857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118</xdr:row>
      <xdr:rowOff>47625</xdr:rowOff>
    </xdr:from>
    <xdr:to>
      <xdr:col>2</xdr:col>
      <xdr:colOff>2762250</xdr:colOff>
      <xdr:row>118</xdr:row>
      <xdr:rowOff>400050</xdr:rowOff>
    </xdr:to>
    <xdr:pic>
      <xdr:nvPicPr>
        <xdr:cNvPr id="2638" name="Рисунок 111"/>
        <xdr:cNvPicPr>
          <a:picLocks noChangeAspect="1" noChangeArrowheads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7896225" y="74761725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1543050</xdr:colOff>
      <xdr:row>120</xdr:row>
      <xdr:rowOff>266700</xdr:rowOff>
    </xdr:from>
    <xdr:to>
      <xdr:col>2</xdr:col>
      <xdr:colOff>3667125</xdr:colOff>
      <xdr:row>120</xdr:row>
      <xdr:rowOff>723900</xdr:rowOff>
    </xdr:to>
    <xdr:pic>
      <xdr:nvPicPr>
        <xdr:cNvPr id="2639" name="Рисунок 112"/>
        <xdr:cNvPicPr>
          <a:picLocks noChangeAspect="1" noChangeArrowheads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7172325" y="75933300"/>
          <a:ext cx="21240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2105025</xdr:colOff>
      <xdr:row>121</xdr:row>
      <xdr:rowOff>1343025</xdr:rowOff>
    </xdr:from>
    <xdr:to>
      <xdr:col>2</xdr:col>
      <xdr:colOff>3067050</xdr:colOff>
      <xdr:row>121</xdr:row>
      <xdr:rowOff>1819275</xdr:rowOff>
    </xdr:to>
    <xdr:pic>
      <xdr:nvPicPr>
        <xdr:cNvPr id="2640" name="Рисунок 113"/>
        <xdr:cNvPicPr>
          <a:picLocks noChangeAspect="1" noChangeArrowheads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7734300" y="78009750"/>
          <a:ext cx="9620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2190750</xdr:colOff>
      <xdr:row>122</xdr:row>
      <xdr:rowOff>333375</xdr:rowOff>
    </xdr:from>
    <xdr:to>
      <xdr:col>2</xdr:col>
      <xdr:colOff>2828925</xdr:colOff>
      <xdr:row>122</xdr:row>
      <xdr:rowOff>685800</xdr:rowOff>
    </xdr:to>
    <xdr:pic>
      <xdr:nvPicPr>
        <xdr:cNvPr id="2641" name="Рисунок 114"/>
        <xdr:cNvPicPr>
          <a:picLocks noChangeAspect="1" noChangeArrowheads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7820025" y="80143350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1600200</xdr:colOff>
      <xdr:row>123</xdr:row>
      <xdr:rowOff>180975</xdr:rowOff>
    </xdr:from>
    <xdr:to>
      <xdr:col>2</xdr:col>
      <xdr:colOff>3562350</xdr:colOff>
      <xdr:row>123</xdr:row>
      <xdr:rowOff>590550</xdr:rowOff>
    </xdr:to>
    <xdr:pic>
      <xdr:nvPicPr>
        <xdr:cNvPr id="2642" name="Рисунок 115"/>
        <xdr:cNvPicPr>
          <a:picLocks noChangeAspect="1" noChangeArrowheads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7229475" y="80991075"/>
          <a:ext cx="1962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2209800</xdr:colOff>
      <xdr:row>124</xdr:row>
      <xdr:rowOff>1257300</xdr:rowOff>
    </xdr:from>
    <xdr:to>
      <xdr:col>2</xdr:col>
      <xdr:colOff>3067050</xdr:colOff>
      <xdr:row>124</xdr:row>
      <xdr:rowOff>1685925</xdr:rowOff>
    </xdr:to>
    <xdr:pic>
      <xdr:nvPicPr>
        <xdr:cNvPr id="2643" name="Рисунок 116"/>
        <xdr:cNvPicPr>
          <a:picLocks noChangeAspect="1" noChangeArrowheads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7839075" y="82867500"/>
          <a:ext cx="857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125</xdr:row>
      <xdr:rowOff>266700</xdr:rowOff>
    </xdr:from>
    <xdr:to>
      <xdr:col>2</xdr:col>
      <xdr:colOff>3019425</xdr:colOff>
      <xdr:row>125</xdr:row>
      <xdr:rowOff>666750</xdr:rowOff>
    </xdr:to>
    <xdr:pic>
      <xdr:nvPicPr>
        <xdr:cNvPr id="2644" name="Рисунок 117"/>
        <xdr:cNvPicPr>
          <a:picLocks noChangeAspect="1" noChangeArrowheads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7867650" y="84477225"/>
          <a:ext cx="781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1695450</xdr:colOff>
      <xdr:row>127</xdr:row>
      <xdr:rowOff>247650</xdr:rowOff>
    </xdr:from>
    <xdr:to>
      <xdr:col>2</xdr:col>
      <xdr:colOff>3867150</xdr:colOff>
      <xdr:row>127</xdr:row>
      <xdr:rowOff>723900</xdr:rowOff>
    </xdr:to>
    <xdr:pic>
      <xdr:nvPicPr>
        <xdr:cNvPr id="2645" name="Рисунок 118"/>
        <xdr:cNvPicPr>
          <a:picLocks noChangeAspect="1" noChangeArrowheads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7324725" y="85963125"/>
          <a:ext cx="2171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128</xdr:row>
      <xdr:rowOff>447675</xdr:rowOff>
    </xdr:from>
    <xdr:to>
      <xdr:col>2</xdr:col>
      <xdr:colOff>3276600</xdr:colOff>
      <xdr:row>128</xdr:row>
      <xdr:rowOff>904875</xdr:rowOff>
    </xdr:to>
    <xdr:pic>
      <xdr:nvPicPr>
        <xdr:cNvPr id="2646" name="Рисунок 119"/>
        <xdr:cNvPicPr>
          <a:picLocks noChangeAspect="1" noChangeArrowheads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7896225" y="87163275"/>
          <a:ext cx="10096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2305050</xdr:colOff>
      <xdr:row>129</xdr:row>
      <xdr:rowOff>428625</xdr:rowOff>
    </xdr:from>
    <xdr:to>
      <xdr:col>2</xdr:col>
      <xdr:colOff>3257550</xdr:colOff>
      <xdr:row>129</xdr:row>
      <xdr:rowOff>847725</xdr:rowOff>
    </xdr:to>
    <xdr:pic>
      <xdr:nvPicPr>
        <xdr:cNvPr id="2647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7934325" y="88344375"/>
          <a:ext cx="952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131</xdr:row>
      <xdr:rowOff>85725</xdr:rowOff>
    </xdr:from>
    <xdr:to>
      <xdr:col>2</xdr:col>
      <xdr:colOff>3086100</xdr:colOff>
      <xdr:row>131</xdr:row>
      <xdr:rowOff>523875</xdr:rowOff>
    </xdr:to>
    <xdr:pic>
      <xdr:nvPicPr>
        <xdr:cNvPr id="2648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905750" y="89801700"/>
          <a:ext cx="8096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133</xdr:row>
      <xdr:rowOff>285750</xdr:rowOff>
    </xdr:from>
    <xdr:to>
      <xdr:col>2</xdr:col>
      <xdr:colOff>3105150</xdr:colOff>
      <xdr:row>133</xdr:row>
      <xdr:rowOff>685800</xdr:rowOff>
    </xdr:to>
    <xdr:pic>
      <xdr:nvPicPr>
        <xdr:cNvPr id="2649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7981950" y="91401900"/>
          <a:ext cx="752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135</xdr:row>
      <xdr:rowOff>304800</xdr:rowOff>
    </xdr:from>
    <xdr:to>
      <xdr:col>2</xdr:col>
      <xdr:colOff>3086100</xdr:colOff>
      <xdr:row>135</xdr:row>
      <xdr:rowOff>762000</xdr:rowOff>
    </xdr:to>
    <xdr:pic>
      <xdr:nvPicPr>
        <xdr:cNvPr id="2650" name="Рисунок 123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7972425" y="93325950"/>
          <a:ext cx="742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137</xdr:row>
      <xdr:rowOff>304800</xdr:rowOff>
    </xdr:from>
    <xdr:to>
      <xdr:col>2</xdr:col>
      <xdr:colOff>3076575</xdr:colOff>
      <xdr:row>137</xdr:row>
      <xdr:rowOff>742950</xdr:rowOff>
    </xdr:to>
    <xdr:pic>
      <xdr:nvPicPr>
        <xdr:cNvPr id="2651" name="Рисунок 124"/>
        <xdr:cNvPicPr>
          <a:picLocks noChangeAspect="1"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953375" y="9561195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819150</xdr:colOff>
      <xdr:row>139</xdr:row>
      <xdr:rowOff>9525</xdr:rowOff>
    </xdr:from>
    <xdr:to>
      <xdr:col>2</xdr:col>
      <xdr:colOff>4810125</xdr:colOff>
      <xdr:row>140</xdr:row>
      <xdr:rowOff>9525</xdr:rowOff>
    </xdr:to>
    <xdr:pic>
      <xdr:nvPicPr>
        <xdr:cNvPr id="2652" name="Рисунок 125"/>
        <xdr:cNvPicPr>
          <a:picLocks noChangeAspect="1" noChangeArrowheads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6448425" y="97231200"/>
          <a:ext cx="3990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2381250</xdr:colOff>
      <xdr:row>140</xdr:row>
      <xdr:rowOff>447675</xdr:rowOff>
    </xdr:from>
    <xdr:to>
      <xdr:col>2</xdr:col>
      <xdr:colOff>3124200</xdr:colOff>
      <xdr:row>140</xdr:row>
      <xdr:rowOff>838200</xdr:rowOff>
    </xdr:to>
    <xdr:pic>
      <xdr:nvPicPr>
        <xdr:cNvPr id="2653" name="Рисунок 126"/>
        <xdr:cNvPicPr>
          <a:picLocks noChangeAspect="1" noChangeArrowheads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8010525" y="98221800"/>
          <a:ext cx="7429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141</xdr:row>
      <xdr:rowOff>28575</xdr:rowOff>
    </xdr:from>
    <xdr:to>
      <xdr:col>2</xdr:col>
      <xdr:colOff>3162300</xdr:colOff>
      <xdr:row>142</xdr:row>
      <xdr:rowOff>0</xdr:rowOff>
    </xdr:to>
    <xdr:pic>
      <xdr:nvPicPr>
        <xdr:cNvPr id="2654" name="Рисунок 127"/>
        <xdr:cNvPicPr>
          <a:picLocks noChangeAspect="1" noChangeArrowheads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8001000" y="99002850"/>
          <a:ext cx="7905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142</xdr:row>
      <xdr:rowOff>285750</xdr:rowOff>
    </xdr:from>
    <xdr:to>
      <xdr:col>2</xdr:col>
      <xdr:colOff>2981325</xdr:colOff>
      <xdr:row>142</xdr:row>
      <xdr:rowOff>638175</xdr:rowOff>
    </xdr:to>
    <xdr:pic>
      <xdr:nvPicPr>
        <xdr:cNvPr id="2655" name="Рисунок 128"/>
        <xdr:cNvPicPr>
          <a:picLocks noChangeAspect="1" noChangeArrowheads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8001000" y="99660075"/>
          <a:ext cx="609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143</xdr:row>
      <xdr:rowOff>47625</xdr:rowOff>
    </xdr:from>
    <xdr:to>
      <xdr:col>2</xdr:col>
      <xdr:colOff>3000375</xdr:colOff>
      <xdr:row>144</xdr:row>
      <xdr:rowOff>0</xdr:rowOff>
    </xdr:to>
    <xdr:pic>
      <xdr:nvPicPr>
        <xdr:cNvPr id="2656" name="Рисунок 129"/>
        <xdr:cNvPicPr>
          <a:picLocks noChangeAspect="1" noChangeArrowheads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7943850" y="100422075"/>
          <a:ext cx="685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1971675</xdr:colOff>
      <xdr:row>144</xdr:row>
      <xdr:rowOff>123825</xdr:rowOff>
    </xdr:from>
    <xdr:to>
      <xdr:col>2</xdr:col>
      <xdr:colOff>3495675</xdr:colOff>
      <xdr:row>144</xdr:row>
      <xdr:rowOff>542925</xdr:rowOff>
    </xdr:to>
    <xdr:pic>
      <xdr:nvPicPr>
        <xdr:cNvPr id="2657" name="Рисунок 130"/>
        <xdr:cNvPicPr>
          <a:picLocks noChangeAspect="1" noChangeArrowheads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600950" y="100898325"/>
          <a:ext cx="1524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2390775</xdr:colOff>
      <xdr:row>145</xdr:row>
      <xdr:rowOff>104775</xdr:rowOff>
    </xdr:from>
    <xdr:to>
      <xdr:col>2</xdr:col>
      <xdr:colOff>2924175</xdr:colOff>
      <xdr:row>145</xdr:row>
      <xdr:rowOff>504825</xdr:rowOff>
    </xdr:to>
    <xdr:pic>
      <xdr:nvPicPr>
        <xdr:cNvPr id="2658" name="Рисунок 131"/>
        <xdr:cNvPicPr>
          <a:picLocks noChangeAspect="1" noChangeArrowheads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8020050" y="101479350"/>
          <a:ext cx="5334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762000</xdr:colOff>
      <xdr:row>146</xdr:row>
      <xdr:rowOff>600075</xdr:rowOff>
    </xdr:from>
    <xdr:to>
      <xdr:col>2</xdr:col>
      <xdr:colOff>4619625</xdr:colOff>
      <xdr:row>147</xdr:row>
      <xdr:rowOff>476250</xdr:rowOff>
    </xdr:to>
    <xdr:pic>
      <xdr:nvPicPr>
        <xdr:cNvPr id="2659" name="Рисунок 132"/>
        <xdr:cNvPicPr>
          <a:picLocks noChangeAspect="1" noChangeArrowheads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6391275" y="102574725"/>
          <a:ext cx="38576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148</xdr:row>
      <xdr:rowOff>95250</xdr:rowOff>
    </xdr:from>
    <xdr:to>
      <xdr:col>2</xdr:col>
      <xdr:colOff>2905125</xdr:colOff>
      <xdr:row>148</xdr:row>
      <xdr:rowOff>476250</xdr:rowOff>
    </xdr:to>
    <xdr:pic>
      <xdr:nvPicPr>
        <xdr:cNvPr id="2660" name="Рисунок 133"/>
        <xdr:cNvPicPr>
          <a:picLocks noChangeAspect="1" noChangeArrowheads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8001000" y="1032033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149</xdr:row>
      <xdr:rowOff>28575</xdr:rowOff>
    </xdr:from>
    <xdr:to>
      <xdr:col>2</xdr:col>
      <xdr:colOff>2895600</xdr:colOff>
      <xdr:row>149</xdr:row>
      <xdr:rowOff>390525</xdr:rowOff>
    </xdr:to>
    <xdr:pic>
      <xdr:nvPicPr>
        <xdr:cNvPr id="2661" name="Рисунок 134"/>
        <xdr:cNvPicPr>
          <a:picLocks noChangeAspect="1" noChangeArrowheads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7953375" y="103736775"/>
          <a:ext cx="571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150</xdr:row>
      <xdr:rowOff>104775</xdr:rowOff>
    </xdr:from>
    <xdr:to>
      <xdr:col>2</xdr:col>
      <xdr:colOff>2752725</xdr:colOff>
      <xdr:row>150</xdr:row>
      <xdr:rowOff>419100</xdr:rowOff>
    </xdr:to>
    <xdr:pic>
      <xdr:nvPicPr>
        <xdr:cNvPr id="2662" name="Рисунок 135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7981950" y="104213025"/>
          <a:ext cx="400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151</xdr:row>
      <xdr:rowOff>66675</xdr:rowOff>
    </xdr:from>
    <xdr:to>
      <xdr:col>2</xdr:col>
      <xdr:colOff>2809875</xdr:colOff>
      <xdr:row>151</xdr:row>
      <xdr:rowOff>400050</xdr:rowOff>
    </xdr:to>
    <xdr:pic>
      <xdr:nvPicPr>
        <xdr:cNvPr id="2663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953375" y="104775000"/>
          <a:ext cx="485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561975</xdr:colOff>
      <xdr:row>152</xdr:row>
      <xdr:rowOff>9525</xdr:rowOff>
    </xdr:from>
    <xdr:to>
      <xdr:col>2</xdr:col>
      <xdr:colOff>4933950</xdr:colOff>
      <xdr:row>152</xdr:row>
      <xdr:rowOff>476250</xdr:rowOff>
    </xdr:to>
    <xdr:pic>
      <xdr:nvPicPr>
        <xdr:cNvPr id="2664" name="Рисунок 137"/>
        <xdr:cNvPicPr>
          <a:picLocks noChangeAspect="1" noChangeArrowheads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6191250" y="105232200"/>
          <a:ext cx="437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153</xdr:row>
      <xdr:rowOff>133350</xdr:rowOff>
    </xdr:from>
    <xdr:to>
      <xdr:col>2</xdr:col>
      <xdr:colOff>2867025</xdr:colOff>
      <xdr:row>153</xdr:row>
      <xdr:rowOff>485775</xdr:rowOff>
    </xdr:to>
    <xdr:pic>
      <xdr:nvPicPr>
        <xdr:cNvPr id="2665" name="Рисунок 138"/>
        <xdr:cNvPicPr>
          <a:picLocks noChangeAspect="1" noChangeArrowheads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7924800" y="105860850"/>
          <a:ext cx="5715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154</xdr:row>
      <xdr:rowOff>28575</xdr:rowOff>
    </xdr:from>
    <xdr:to>
      <xdr:col>2</xdr:col>
      <xdr:colOff>2924175</xdr:colOff>
      <xdr:row>155</xdr:row>
      <xdr:rowOff>47625</xdr:rowOff>
    </xdr:to>
    <xdr:pic>
      <xdr:nvPicPr>
        <xdr:cNvPr id="2666" name="Рисунок 139"/>
        <xdr:cNvPicPr>
          <a:picLocks noChangeAspect="1" noChangeArrowheads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7915275" y="106356150"/>
          <a:ext cx="638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155</xdr:row>
      <xdr:rowOff>133350</xdr:rowOff>
    </xdr:from>
    <xdr:to>
      <xdr:col>2</xdr:col>
      <xdr:colOff>2714625</xdr:colOff>
      <xdr:row>155</xdr:row>
      <xdr:rowOff>476250</xdr:rowOff>
    </xdr:to>
    <xdr:pic>
      <xdr:nvPicPr>
        <xdr:cNvPr id="2667" name="Рисунок 140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7915275" y="10686097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155</xdr:row>
      <xdr:rowOff>600075</xdr:rowOff>
    </xdr:from>
    <xdr:to>
      <xdr:col>2</xdr:col>
      <xdr:colOff>2819400</xdr:colOff>
      <xdr:row>156</xdr:row>
      <xdr:rowOff>381000</xdr:rowOff>
    </xdr:to>
    <xdr:pic>
      <xdr:nvPicPr>
        <xdr:cNvPr id="2668" name="Рисунок 141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905750" y="107327700"/>
          <a:ext cx="5429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762000</xdr:colOff>
      <xdr:row>157</xdr:row>
      <xdr:rowOff>514350</xdr:rowOff>
    </xdr:from>
    <xdr:to>
      <xdr:col>2</xdr:col>
      <xdr:colOff>4591050</xdr:colOff>
      <xdr:row>159</xdr:row>
      <xdr:rowOff>95250</xdr:rowOff>
    </xdr:to>
    <xdr:pic>
      <xdr:nvPicPr>
        <xdr:cNvPr id="2669" name="Рисунок 142"/>
        <xdr:cNvPicPr>
          <a:picLocks noChangeAspect="1" noChangeArrowheads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6391275" y="108242100"/>
          <a:ext cx="38290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159</xdr:row>
      <xdr:rowOff>123825</xdr:rowOff>
    </xdr:from>
    <xdr:to>
      <xdr:col>2</xdr:col>
      <xdr:colOff>2819400</xdr:colOff>
      <xdr:row>159</xdr:row>
      <xdr:rowOff>504825</xdr:rowOff>
    </xdr:to>
    <xdr:pic>
      <xdr:nvPicPr>
        <xdr:cNvPr id="2670" name="Рисунок 143"/>
        <xdr:cNvPicPr>
          <a:picLocks noChangeAspect="1" noChangeArrowheads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7972425" y="108785025"/>
          <a:ext cx="4762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2362200</xdr:colOff>
      <xdr:row>160</xdr:row>
      <xdr:rowOff>9525</xdr:rowOff>
    </xdr:from>
    <xdr:to>
      <xdr:col>2</xdr:col>
      <xdr:colOff>2914650</xdr:colOff>
      <xdr:row>160</xdr:row>
      <xdr:rowOff>400050</xdr:rowOff>
    </xdr:to>
    <xdr:pic>
      <xdr:nvPicPr>
        <xdr:cNvPr id="2671" name="Рисунок 144"/>
        <xdr:cNvPicPr>
          <a:picLocks noChangeAspect="1" noChangeArrowheads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991475" y="109270800"/>
          <a:ext cx="5524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2190750</xdr:colOff>
      <xdr:row>161</xdr:row>
      <xdr:rowOff>95250</xdr:rowOff>
    </xdr:from>
    <xdr:to>
      <xdr:col>2</xdr:col>
      <xdr:colOff>3105150</xdr:colOff>
      <xdr:row>161</xdr:row>
      <xdr:rowOff>523875</xdr:rowOff>
    </xdr:to>
    <xdr:pic>
      <xdr:nvPicPr>
        <xdr:cNvPr id="2672" name="Рисунок 145"/>
        <xdr:cNvPicPr>
          <a:picLocks noChangeAspect="1" noChangeArrowheads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7820025" y="109756575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2114550</xdr:colOff>
      <xdr:row>161</xdr:row>
      <xdr:rowOff>581025</xdr:rowOff>
    </xdr:from>
    <xdr:to>
      <xdr:col>2</xdr:col>
      <xdr:colOff>3067050</xdr:colOff>
      <xdr:row>162</xdr:row>
      <xdr:rowOff>390525</xdr:rowOff>
    </xdr:to>
    <xdr:pic>
      <xdr:nvPicPr>
        <xdr:cNvPr id="2673" name="Рисунок 146"/>
        <xdr:cNvPicPr>
          <a:picLocks noChangeAspect="1" noChangeArrowheads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7743825" y="110242350"/>
          <a:ext cx="952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1009650</xdr:colOff>
      <xdr:row>164</xdr:row>
      <xdr:rowOff>0</xdr:rowOff>
    </xdr:from>
    <xdr:to>
      <xdr:col>2</xdr:col>
      <xdr:colOff>4495800</xdr:colOff>
      <xdr:row>164</xdr:row>
      <xdr:rowOff>361950</xdr:rowOff>
    </xdr:to>
    <xdr:pic>
      <xdr:nvPicPr>
        <xdr:cNvPr id="2674" name="Рисунок 147"/>
        <xdr:cNvPicPr>
          <a:picLocks noChangeAspect="1" noChangeArrowheads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6638925" y="111194850"/>
          <a:ext cx="3486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165</xdr:row>
      <xdr:rowOff>28575</xdr:rowOff>
    </xdr:from>
    <xdr:to>
      <xdr:col>2</xdr:col>
      <xdr:colOff>2933700</xdr:colOff>
      <xdr:row>165</xdr:row>
      <xdr:rowOff>371475</xdr:rowOff>
    </xdr:to>
    <xdr:pic>
      <xdr:nvPicPr>
        <xdr:cNvPr id="2675" name="Рисунок 148"/>
        <xdr:cNvPicPr>
          <a:picLocks noChangeAspect="1" noChangeArrowheads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7962900" y="111623475"/>
          <a:ext cx="6000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166</xdr:row>
      <xdr:rowOff>9525</xdr:rowOff>
    </xdr:from>
    <xdr:to>
      <xdr:col>2</xdr:col>
      <xdr:colOff>2886075</xdr:colOff>
      <xdr:row>167</xdr:row>
      <xdr:rowOff>0</xdr:rowOff>
    </xdr:to>
    <xdr:pic>
      <xdr:nvPicPr>
        <xdr:cNvPr id="2676" name="Рисунок 149"/>
        <xdr:cNvPicPr>
          <a:picLocks noChangeAspect="1" noChangeArrowheads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7877175" y="112109250"/>
          <a:ext cx="6381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168</xdr:row>
      <xdr:rowOff>28575</xdr:rowOff>
    </xdr:from>
    <xdr:to>
      <xdr:col>2</xdr:col>
      <xdr:colOff>2962275</xdr:colOff>
      <xdr:row>169</xdr:row>
      <xdr:rowOff>28575</xdr:rowOff>
    </xdr:to>
    <xdr:pic>
      <xdr:nvPicPr>
        <xdr:cNvPr id="2677" name="Рисунок 151"/>
        <xdr:cNvPicPr>
          <a:picLocks noChangeAspect="1" noChangeArrowheads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7867650" y="113137950"/>
          <a:ext cx="723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390525</xdr:colOff>
      <xdr:row>169</xdr:row>
      <xdr:rowOff>142875</xdr:rowOff>
    </xdr:from>
    <xdr:to>
      <xdr:col>2</xdr:col>
      <xdr:colOff>4876800</xdr:colOff>
      <xdr:row>170</xdr:row>
      <xdr:rowOff>9525</xdr:rowOff>
    </xdr:to>
    <xdr:pic>
      <xdr:nvPicPr>
        <xdr:cNvPr id="2678" name="Рисунок 152"/>
        <xdr:cNvPicPr>
          <a:picLocks noChangeAspect="1" noChangeArrowheads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6019800" y="113757075"/>
          <a:ext cx="44862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170</xdr:row>
      <xdr:rowOff>133350</xdr:rowOff>
    </xdr:from>
    <xdr:to>
      <xdr:col>2</xdr:col>
      <xdr:colOff>3057525</xdr:colOff>
      <xdr:row>170</xdr:row>
      <xdr:rowOff>533400</xdr:rowOff>
    </xdr:to>
    <xdr:pic>
      <xdr:nvPicPr>
        <xdr:cNvPr id="2679" name="Рисунок 153"/>
        <xdr:cNvPicPr>
          <a:picLocks noChangeAspect="1" noChangeArrowheads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7877175" y="114404775"/>
          <a:ext cx="809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171</xdr:row>
      <xdr:rowOff>133350</xdr:rowOff>
    </xdr:from>
    <xdr:to>
      <xdr:col>2</xdr:col>
      <xdr:colOff>3019425</xdr:colOff>
      <xdr:row>171</xdr:row>
      <xdr:rowOff>523875</xdr:rowOff>
    </xdr:to>
    <xdr:pic>
      <xdr:nvPicPr>
        <xdr:cNvPr id="2680" name="Рисунок 154"/>
        <xdr:cNvPicPr>
          <a:picLocks noChangeAspect="1" noChangeArrowheads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7886700" y="114957225"/>
          <a:ext cx="762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2305050</xdr:colOff>
      <xdr:row>172</xdr:row>
      <xdr:rowOff>28575</xdr:rowOff>
    </xdr:from>
    <xdr:to>
      <xdr:col>2</xdr:col>
      <xdr:colOff>2943225</xdr:colOff>
      <xdr:row>172</xdr:row>
      <xdr:rowOff>371475</xdr:rowOff>
    </xdr:to>
    <xdr:pic>
      <xdr:nvPicPr>
        <xdr:cNvPr id="2681" name="Рисунок 155"/>
        <xdr:cNvPicPr>
          <a:picLocks noChangeAspect="1" noChangeArrowheads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7934325" y="115404900"/>
          <a:ext cx="6381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173</xdr:row>
      <xdr:rowOff>28575</xdr:rowOff>
    </xdr:from>
    <xdr:to>
      <xdr:col>2</xdr:col>
      <xdr:colOff>2905125</xdr:colOff>
      <xdr:row>173</xdr:row>
      <xdr:rowOff>390525</xdr:rowOff>
    </xdr:to>
    <xdr:pic>
      <xdr:nvPicPr>
        <xdr:cNvPr id="2682" name="Рисунок 156"/>
        <xdr:cNvPicPr>
          <a:picLocks noChangeAspect="1" noChangeArrowheads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915275" y="115957350"/>
          <a:ext cx="619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266700</xdr:colOff>
      <xdr:row>174</xdr:row>
      <xdr:rowOff>342900</xdr:rowOff>
    </xdr:from>
    <xdr:to>
      <xdr:col>2</xdr:col>
      <xdr:colOff>5019675</xdr:colOff>
      <xdr:row>176</xdr:row>
      <xdr:rowOff>76200</xdr:rowOff>
    </xdr:to>
    <xdr:pic>
      <xdr:nvPicPr>
        <xdr:cNvPr id="2683" name="Рисунок 157"/>
        <xdr:cNvPicPr>
          <a:picLocks noChangeAspect="1" noChangeArrowheads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5895975" y="116824125"/>
          <a:ext cx="4752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2276475</xdr:colOff>
      <xdr:row>176</xdr:row>
      <xdr:rowOff>190500</xdr:rowOff>
    </xdr:from>
    <xdr:to>
      <xdr:col>2</xdr:col>
      <xdr:colOff>2933700</xdr:colOff>
      <xdr:row>176</xdr:row>
      <xdr:rowOff>609600</xdr:rowOff>
    </xdr:to>
    <xdr:pic>
      <xdr:nvPicPr>
        <xdr:cNvPr id="2684" name="Рисунок 158"/>
        <xdr:cNvPicPr>
          <a:picLocks noChangeAspect="1" noChangeArrowheads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7905750" y="117414675"/>
          <a:ext cx="6572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177</xdr:row>
      <xdr:rowOff>28575</xdr:rowOff>
    </xdr:from>
    <xdr:to>
      <xdr:col>2</xdr:col>
      <xdr:colOff>2933700</xdr:colOff>
      <xdr:row>178</xdr:row>
      <xdr:rowOff>9525</xdr:rowOff>
    </xdr:to>
    <xdr:pic>
      <xdr:nvPicPr>
        <xdr:cNvPr id="2685" name="Рисунок 160"/>
        <xdr:cNvPicPr>
          <a:picLocks noChangeAspect="1" noChangeArrowheads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7867650" y="118052850"/>
          <a:ext cx="6953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178</xdr:row>
      <xdr:rowOff>95250</xdr:rowOff>
    </xdr:from>
    <xdr:to>
      <xdr:col>2</xdr:col>
      <xdr:colOff>2847975</xdr:colOff>
      <xdr:row>178</xdr:row>
      <xdr:rowOff>504825</xdr:rowOff>
    </xdr:to>
    <xdr:pic>
      <xdr:nvPicPr>
        <xdr:cNvPr id="2686" name="Рисунок 161"/>
        <xdr:cNvPicPr>
          <a:picLocks noChangeAspect="1" noChangeArrowheads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7962900" y="118519575"/>
          <a:ext cx="514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179</xdr:row>
      <xdr:rowOff>28575</xdr:rowOff>
    </xdr:from>
    <xdr:to>
      <xdr:col>2</xdr:col>
      <xdr:colOff>2819400</xdr:colOff>
      <xdr:row>179</xdr:row>
      <xdr:rowOff>371475</xdr:rowOff>
    </xdr:to>
    <xdr:pic>
      <xdr:nvPicPr>
        <xdr:cNvPr id="2687" name="Рисунок 162"/>
        <xdr:cNvPicPr>
          <a:picLocks noChangeAspect="1" noChangeArrowheads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7943850" y="119052975"/>
          <a:ext cx="5048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838200</xdr:colOff>
      <xdr:row>179</xdr:row>
      <xdr:rowOff>390525</xdr:rowOff>
    </xdr:from>
    <xdr:to>
      <xdr:col>2</xdr:col>
      <xdr:colOff>4467225</xdr:colOff>
      <xdr:row>181</xdr:row>
      <xdr:rowOff>9525</xdr:rowOff>
    </xdr:to>
    <xdr:pic>
      <xdr:nvPicPr>
        <xdr:cNvPr id="2688" name="Рисунок 163"/>
        <xdr:cNvPicPr>
          <a:picLocks noChangeAspect="1" noChangeArrowheads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6467475" y="119414925"/>
          <a:ext cx="3629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181</xdr:row>
      <xdr:rowOff>114300</xdr:rowOff>
    </xdr:from>
    <xdr:to>
      <xdr:col>2</xdr:col>
      <xdr:colOff>2990850</xdr:colOff>
      <xdr:row>181</xdr:row>
      <xdr:rowOff>523875</xdr:rowOff>
    </xdr:to>
    <xdr:pic>
      <xdr:nvPicPr>
        <xdr:cNvPr id="2689" name="Рисунок 164"/>
        <xdr:cNvPicPr>
          <a:picLocks noChangeAspect="1" noChangeArrowheads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7915275" y="119938800"/>
          <a:ext cx="7048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182</xdr:row>
      <xdr:rowOff>9525</xdr:rowOff>
    </xdr:from>
    <xdr:to>
      <xdr:col>2</xdr:col>
      <xdr:colOff>2914650</xdr:colOff>
      <xdr:row>183</xdr:row>
      <xdr:rowOff>0</xdr:rowOff>
    </xdr:to>
    <xdr:pic>
      <xdr:nvPicPr>
        <xdr:cNvPr id="2690" name="Рисунок 165"/>
        <xdr:cNvPicPr>
          <a:picLocks noChangeAspect="1" noChangeArrowheads="1"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7886700" y="120434100"/>
          <a:ext cx="6572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183</xdr:row>
      <xdr:rowOff>85725</xdr:rowOff>
    </xdr:from>
    <xdr:to>
      <xdr:col>2</xdr:col>
      <xdr:colOff>2790825</xdr:colOff>
      <xdr:row>183</xdr:row>
      <xdr:rowOff>476250</xdr:rowOff>
    </xdr:to>
    <xdr:pic>
      <xdr:nvPicPr>
        <xdr:cNvPr id="2691" name="Рисунок 166"/>
        <xdr:cNvPicPr>
          <a:picLocks noChangeAspect="1" noChangeArrowheads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7943850" y="120910350"/>
          <a:ext cx="476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183</xdr:row>
      <xdr:rowOff>561975</xdr:rowOff>
    </xdr:from>
    <xdr:to>
      <xdr:col>2</xdr:col>
      <xdr:colOff>2838450</xdr:colOff>
      <xdr:row>184</xdr:row>
      <xdr:rowOff>361950</xdr:rowOff>
    </xdr:to>
    <xdr:pic>
      <xdr:nvPicPr>
        <xdr:cNvPr id="2692" name="Рисунок 167"/>
        <xdr:cNvPicPr>
          <a:picLocks noChangeAspect="1" noChangeArrowheads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7886700" y="121386600"/>
          <a:ext cx="581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704850</xdr:colOff>
      <xdr:row>185</xdr:row>
      <xdr:rowOff>0</xdr:rowOff>
    </xdr:from>
    <xdr:to>
      <xdr:col>2</xdr:col>
      <xdr:colOff>4714875</xdr:colOff>
      <xdr:row>186</xdr:row>
      <xdr:rowOff>38100</xdr:rowOff>
    </xdr:to>
    <xdr:pic>
      <xdr:nvPicPr>
        <xdr:cNvPr id="2693" name="Рисунок 168"/>
        <xdr:cNvPicPr>
          <a:picLocks noChangeAspect="1" noChangeArrowheads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6334125" y="121824750"/>
          <a:ext cx="4010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186</xdr:row>
      <xdr:rowOff>104775</xdr:rowOff>
    </xdr:from>
    <xdr:to>
      <xdr:col>2</xdr:col>
      <xdr:colOff>2971800</xdr:colOff>
      <xdr:row>186</xdr:row>
      <xdr:rowOff>514350</xdr:rowOff>
    </xdr:to>
    <xdr:pic>
      <xdr:nvPicPr>
        <xdr:cNvPr id="2694" name="Рисунок 169"/>
        <xdr:cNvPicPr>
          <a:picLocks noChangeAspect="1" noChangeArrowheads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7867650" y="122329575"/>
          <a:ext cx="7334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2219325</xdr:colOff>
      <xdr:row>187</xdr:row>
      <xdr:rowOff>0</xdr:rowOff>
    </xdr:from>
    <xdr:to>
      <xdr:col>2</xdr:col>
      <xdr:colOff>2914650</xdr:colOff>
      <xdr:row>188</xdr:row>
      <xdr:rowOff>0</xdr:rowOff>
    </xdr:to>
    <xdr:pic>
      <xdr:nvPicPr>
        <xdr:cNvPr id="2695" name="Рисунок 170"/>
        <xdr:cNvPicPr>
          <a:picLocks noChangeAspect="1" noChangeArrowheads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7848600" y="122824875"/>
          <a:ext cx="695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2286000</xdr:colOff>
      <xdr:row>188</xdr:row>
      <xdr:rowOff>85725</xdr:rowOff>
    </xdr:from>
    <xdr:to>
      <xdr:col>2</xdr:col>
      <xdr:colOff>2828925</xdr:colOff>
      <xdr:row>188</xdr:row>
      <xdr:rowOff>523875</xdr:rowOff>
    </xdr:to>
    <xdr:pic>
      <xdr:nvPicPr>
        <xdr:cNvPr id="2696" name="Рисунок 171"/>
        <xdr:cNvPicPr>
          <a:picLocks noChangeAspect="1" noChangeArrowheads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7915275" y="123310650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188</xdr:row>
      <xdr:rowOff>600075</xdr:rowOff>
    </xdr:from>
    <xdr:to>
      <xdr:col>2</xdr:col>
      <xdr:colOff>2809875</xdr:colOff>
      <xdr:row>189</xdr:row>
      <xdr:rowOff>371475</xdr:rowOff>
    </xdr:to>
    <xdr:pic>
      <xdr:nvPicPr>
        <xdr:cNvPr id="2697" name="Рисунок 172"/>
        <xdr:cNvPicPr>
          <a:picLocks noChangeAspect="1" noChangeArrowheads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7896225" y="123825000"/>
          <a:ext cx="5429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962025</xdr:colOff>
      <xdr:row>190</xdr:row>
      <xdr:rowOff>28575</xdr:rowOff>
    </xdr:from>
    <xdr:to>
      <xdr:col>2</xdr:col>
      <xdr:colOff>4114800</xdr:colOff>
      <xdr:row>190</xdr:row>
      <xdr:rowOff>400050</xdr:rowOff>
    </xdr:to>
    <xdr:pic>
      <xdr:nvPicPr>
        <xdr:cNvPr id="2698" name="Рисунок 173"/>
        <xdr:cNvPicPr>
          <a:picLocks noChangeAspect="1" noChangeArrowheads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6591300" y="124253625"/>
          <a:ext cx="31527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191</xdr:row>
      <xdr:rowOff>85725</xdr:rowOff>
    </xdr:from>
    <xdr:to>
      <xdr:col>2</xdr:col>
      <xdr:colOff>2943225</xdr:colOff>
      <xdr:row>191</xdr:row>
      <xdr:rowOff>523875</xdr:rowOff>
    </xdr:to>
    <xdr:pic>
      <xdr:nvPicPr>
        <xdr:cNvPr id="2699" name="Рисунок 174"/>
        <xdr:cNvPicPr>
          <a:picLocks noChangeAspect="1" noChangeArrowheads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7858125" y="124710825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2171700</xdr:colOff>
      <xdr:row>191</xdr:row>
      <xdr:rowOff>552450</xdr:rowOff>
    </xdr:from>
    <xdr:to>
      <xdr:col>2</xdr:col>
      <xdr:colOff>2914650</xdr:colOff>
      <xdr:row>193</xdr:row>
      <xdr:rowOff>0</xdr:rowOff>
    </xdr:to>
    <xdr:pic>
      <xdr:nvPicPr>
        <xdr:cNvPr id="2700" name="Рисунок 175"/>
        <xdr:cNvPicPr>
          <a:picLocks noChangeAspect="1" noChangeArrowheads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7800975" y="12517755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193</xdr:row>
      <xdr:rowOff>76200</xdr:rowOff>
    </xdr:from>
    <xdr:to>
      <xdr:col>2</xdr:col>
      <xdr:colOff>2752725</xdr:colOff>
      <xdr:row>193</xdr:row>
      <xdr:rowOff>495300</xdr:rowOff>
    </xdr:to>
    <xdr:pic>
      <xdr:nvPicPr>
        <xdr:cNvPr id="2701" name="Рисунок 176"/>
        <xdr:cNvPicPr>
          <a:picLocks noChangeAspect="1" noChangeArrowheads="1"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7858125" y="125701425"/>
          <a:ext cx="523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193</xdr:row>
      <xdr:rowOff>552450</xdr:rowOff>
    </xdr:from>
    <xdr:to>
      <xdr:col>2</xdr:col>
      <xdr:colOff>2828925</xdr:colOff>
      <xdr:row>194</xdr:row>
      <xdr:rowOff>361950</xdr:rowOff>
    </xdr:to>
    <xdr:pic>
      <xdr:nvPicPr>
        <xdr:cNvPr id="2702" name="Рисунок 177"/>
        <xdr:cNvPicPr>
          <a:picLocks noChangeAspect="1" noChangeArrowheads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7867650" y="126177675"/>
          <a:ext cx="5905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647700</xdr:colOff>
      <xdr:row>194</xdr:row>
      <xdr:rowOff>390525</xdr:rowOff>
    </xdr:from>
    <xdr:to>
      <xdr:col>2</xdr:col>
      <xdr:colOff>4657725</xdr:colOff>
      <xdr:row>196</xdr:row>
      <xdr:rowOff>28575</xdr:rowOff>
    </xdr:to>
    <xdr:pic>
      <xdr:nvPicPr>
        <xdr:cNvPr id="2703" name="Рисунок 178"/>
        <xdr:cNvPicPr>
          <a:picLocks noChangeAspect="1" noChangeArrowheads="1"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6276975" y="126615825"/>
          <a:ext cx="4010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196</xdr:row>
      <xdr:rowOff>171450</xdr:rowOff>
    </xdr:from>
    <xdr:to>
      <xdr:col>2</xdr:col>
      <xdr:colOff>2971800</xdr:colOff>
      <xdr:row>196</xdr:row>
      <xdr:rowOff>619125</xdr:rowOff>
    </xdr:to>
    <xdr:pic>
      <xdr:nvPicPr>
        <xdr:cNvPr id="2704" name="Рисунок 179"/>
        <xdr:cNvPicPr>
          <a:picLocks noChangeAspect="1" noChangeArrowheads="1"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7943850" y="12719685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197</xdr:row>
      <xdr:rowOff>28575</xdr:rowOff>
    </xdr:from>
    <xdr:to>
      <xdr:col>2</xdr:col>
      <xdr:colOff>3000375</xdr:colOff>
      <xdr:row>198</xdr:row>
      <xdr:rowOff>28575</xdr:rowOff>
    </xdr:to>
    <xdr:pic>
      <xdr:nvPicPr>
        <xdr:cNvPr id="2705" name="Рисунок 180"/>
        <xdr:cNvPicPr>
          <a:picLocks noChangeAspect="1" noChangeArrowheads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7962900" y="127854075"/>
          <a:ext cx="6667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198</xdr:row>
      <xdr:rowOff>104775</xdr:rowOff>
    </xdr:from>
    <xdr:to>
      <xdr:col>2</xdr:col>
      <xdr:colOff>2838450</xdr:colOff>
      <xdr:row>198</xdr:row>
      <xdr:rowOff>495300</xdr:rowOff>
    </xdr:to>
    <xdr:pic>
      <xdr:nvPicPr>
        <xdr:cNvPr id="2706" name="Рисунок 181"/>
        <xdr:cNvPicPr>
          <a:picLocks noChangeAspect="1" noChangeArrowheads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7981950" y="128330325"/>
          <a:ext cx="485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198</xdr:row>
      <xdr:rowOff>542925</xdr:rowOff>
    </xdr:from>
    <xdr:to>
      <xdr:col>2</xdr:col>
      <xdr:colOff>2886075</xdr:colOff>
      <xdr:row>199</xdr:row>
      <xdr:rowOff>342900</xdr:rowOff>
    </xdr:to>
    <xdr:pic>
      <xdr:nvPicPr>
        <xdr:cNvPr id="2707" name="Рисунок 182"/>
        <xdr:cNvPicPr>
          <a:picLocks noChangeAspect="1" noChangeArrowheads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7924800" y="128768475"/>
          <a:ext cx="590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895350</xdr:colOff>
      <xdr:row>200</xdr:row>
      <xdr:rowOff>47625</xdr:rowOff>
    </xdr:from>
    <xdr:to>
      <xdr:col>2</xdr:col>
      <xdr:colOff>4581525</xdr:colOff>
      <xdr:row>200</xdr:row>
      <xdr:rowOff>552450</xdr:rowOff>
    </xdr:to>
    <xdr:pic>
      <xdr:nvPicPr>
        <xdr:cNvPr id="2708" name="Рисунок 183"/>
        <xdr:cNvPicPr>
          <a:picLocks noChangeAspect="1" noChangeArrowheads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6524625" y="129273300"/>
          <a:ext cx="36861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2305050</xdr:colOff>
      <xdr:row>201</xdr:row>
      <xdr:rowOff>142875</xdr:rowOff>
    </xdr:from>
    <xdr:to>
      <xdr:col>2</xdr:col>
      <xdr:colOff>2943225</xdr:colOff>
      <xdr:row>201</xdr:row>
      <xdr:rowOff>647700</xdr:rowOff>
    </xdr:to>
    <xdr:pic>
      <xdr:nvPicPr>
        <xdr:cNvPr id="2709" name="Рисунок 184"/>
        <xdr:cNvPicPr>
          <a:picLocks noChangeAspect="1" noChangeArrowheads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7934325" y="129968625"/>
          <a:ext cx="6381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201</xdr:row>
      <xdr:rowOff>781050</xdr:rowOff>
    </xdr:from>
    <xdr:to>
      <xdr:col>2</xdr:col>
      <xdr:colOff>2924175</xdr:colOff>
      <xdr:row>202</xdr:row>
      <xdr:rowOff>400050</xdr:rowOff>
    </xdr:to>
    <xdr:pic>
      <xdr:nvPicPr>
        <xdr:cNvPr id="2710" name="Рисунок 185"/>
        <xdr:cNvPicPr>
          <a:picLocks noChangeAspect="1" noChangeArrowheads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7962900" y="130606800"/>
          <a:ext cx="5905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203</xdr:row>
      <xdr:rowOff>581025</xdr:rowOff>
    </xdr:from>
    <xdr:to>
      <xdr:col>2</xdr:col>
      <xdr:colOff>2876550</xdr:colOff>
      <xdr:row>204</xdr:row>
      <xdr:rowOff>371475</xdr:rowOff>
    </xdr:to>
    <xdr:pic>
      <xdr:nvPicPr>
        <xdr:cNvPr id="2711" name="Рисунок 186"/>
        <xdr:cNvPicPr>
          <a:picLocks noChangeAspect="1" noChangeArrowheads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7943850" y="131606925"/>
          <a:ext cx="561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904875</xdr:colOff>
      <xdr:row>205</xdr:row>
      <xdr:rowOff>47625</xdr:rowOff>
    </xdr:from>
    <xdr:to>
      <xdr:col>2</xdr:col>
      <xdr:colOff>4381500</xdr:colOff>
      <xdr:row>205</xdr:row>
      <xdr:rowOff>504825</xdr:rowOff>
    </xdr:to>
    <xdr:pic>
      <xdr:nvPicPr>
        <xdr:cNvPr id="2712" name="Рисунок 187"/>
        <xdr:cNvPicPr>
          <a:picLocks noChangeAspect="1" noChangeArrowheads="1"/>
        </xdr:cNvPicPr>
      </xdr:nvPicPr>
      <xdr:blipFill>
        <a:blip xmlns:r="http://schemas.openxmlformats.org/officeDocument/2006/relationships" r:embed="rId142"/>
        <a:srcRect/>
        <a:stretch>
          <a:fillRect/>
        </a:stretch>
      </xdr:blipFill>
      <xdr:spPr bwMode="auto">
        <a:xfrm>
          <a:off x="6534150" y="132073650"/>
          <a:ext cx="34766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206</xdr:row>
      <xdr:rowOff>133350</xdr:rowOff>
    </xdr:from>
    <xdr:to>
      <xdr:col>2</xdr:col>
      <xdr:colOff>2971800</xdr:colOff>
      <xdr:row>206</xdr:row>
      <xdr:rowOff>609600</xdr:rowOff>
    </xdr:to>
    <xdr:pic>
      <xdr:nvPicPr>
        <xdr:cNvPr id="2713" name="Рисунок 188"/>
        <xdr:cNvPicPr>
          <a:picLocks noChangeAspect="1" noChangeArrowheads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7953375" y="132759450"/>
          <a:ext cx="647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207</xdr:row>
      <xdr:rowOff>0</xdr:rowOff>
    </xdr:from>
    <xdr:to>
      <xdr:col>2</xdr:col>
      <xdr:colOff>2943225</xdr:colOff>
      <xdr:row>207</xdr:row>
      <xdr:rowOff>371475</xdr:rowOff>
    </xdr:to>
    <xdr:pic>
      <xdr:nvPicPr>
        <xdr:cNvPr id="2714" name="Рисунок 189"/>
        <xdr:cNvPicPr>
          <a:picLocks noChangeAspect="1" noChangeArrowheads="1"/>
        </xdr:cNvPicPr>
      </xdr:nvPicPr>
      <xdr:blipFill>
        <a:blip xmlns:r="http://schemas.openxmlformats.org/officeDocument/2006/relationships" r:embed="rId144"/>
        <a:srcRect/>
        <a:stretch>
          <a:fillRect/>
        </a:stretch>
      </xdr:blipFill>
      <xdr:spPr bwMode="auto">
        <a:xfrm>
          <a:off x="7953375" y="133426200"/>
          <a:ext cx="6191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208</xdr:row>
      <xdr:rowOff>85725</xdr:rowOff>
    </xdr:from>
    <xdr:to>
      <xdr:col>2</xdr:col>
      <xdr:colOff>2809875</xdr:colOff>
      <xdr:row>208</xdr:row>
      <xdr:rowOff>466725</xdr:rowOff>
    </xdr:to>
    <xdr:pic>
      <xdr:nvPicPr>
        <xdr:cNvPr id="2715" name="Рисунок 190"/>
        <xdr:cNvPicPr>
          <a:picLocks noChangeAspect="1" noChangeArrowheads="1"/>
        </xdr:cNvPicPr>
      </xdr:nvPicPr>
      <xdr:blipFill>
        <a:blip xmlns:r="http://schemas.openxmlformats.org/officeDocument/2006/relationships" r:embed="rId145"/>
        <a:srcRect/>
        <a:stretch>
          <a:fillRect/>
        </a:stretch>
      </xdr:blipFill>
      <xdr:spPr bwMode="auto">
        <a:xfrm>
          <a:off x="7972425" y="133911975"/>
          <a:ext cx="4667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209</xdr:row>
      <xdr:rowOff>0</xdr:rowOff>
    </xdr:from>
    <xdr:to>
      <xdr:col>2</xdr:col>
      <xdr:colOff>2895600</xdr:colOff>
      <xdr:row>210</xdr:row>
      <xdr:rowOff>0</xdr:rowOff>
    </xdr:to>
    <xdr:pic>
      <xdr:nvPicPr>
        <xdr:cNvPr id="2716" name="Рисунок 191"/>
        <xdr:cNvPicPr>
          <a:picLocks noChangeAspect="1" noChangeArrowheads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7962900" y="134426325"/>
          <a:ext cx="5619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212</xdr:row>
      <xdr:rowOff>171450</xdr:rowOff>
    </xdr:from>
    <xdr:to>
      <xdr:col>2</xdr:col>
      <xdr:colOff>5162550</xdr:colOff>
      <xdr:row>212</xdr:row>
      <xdr:rowOff>628650</xdr:rowOff>
    </xdr:to>
    <xdr:pic>
      <xdr:nvPicPr>
        <xdr:cNvPr id="2717" name="Рисунок 192"/>
        <xdr:cNvPicPr>
          <a:picLocks noChangeAspect="1" noChangeArrowheads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5676900" y="135531225"/>
          <a:ext cx="51149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2305050</xdr:colOff>
      <xdr:row>213</xdr:row>
      <xdr:rowOff>57150</xdr:rowOff>
    </xdr:from>
    <xdr:to>
      <xdr:col>2</xdr:col>
      <xdr:colOff>3114675</xdr:colOff>
      <xdr:row>213</xdr:row>
      <xdr:rowOff>466725</xdr:rowOff>
    </xdr:to>
    <xdr:pic>
      <xdr:nvPicPr>
        <xdr:cNvPr id="2718" name="Рисунок 193"/>
        <xdr:cNvPicPr>
          <a:picLocks noChangeAspect="1" noChangeArrowheads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7934325" y="136217025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214</xdr:row>
      <xdr:rowOff>209550</xdr:rowOff>
    </xdr:from>
    <xdr:to>
      <xdr:col>2</xdr:col>
      <xdr:colOff>3152775</xdr:colOff>
      <xdr:row>214</xdr:row>
      <xdr:rowOff>561975</xdr:rowOff>
    </xdr:to>
    <xdr:pic>
      <xdr:nvPicPr>
        <xdr:cNvPr id="2719" name="Рисунок 194"/>
        <xdr:cNvPicPr>
          <a:picLocks noChangeAspect="1" noChangeArrowheads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7896225" y="13696950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2152650</xdr:colOff>
      <xdr:row>215</xdr:row>
      <xdr:rowOff>66675</xdr:rowOff>
    </xdr:from>
    <xdr:to>
      <xdr:col>2</xdr:col>
      <xdr:colOff>3314700</xdr:colOff>
      <xdr:row>215</xdr:row>
      <xdr:rowOff>466725</xdr:rowOff>
    </xdr:to>
    <xdr:pic>
      <xdr:nvPicPr>
        <xdr:cNvPr id="2720" name="Рисунок 195"/>
        <xdr:cNvPicPr>
          <a:picLocks noChangeAspect="1" noChangeArrowheads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7781925" y="137626725"/>
          <a:ext cx="1162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215</xdr:row>
      <xdr:rowOff>581025</xdr:rowOff>
    </xdr:from>
    <xdr:to>
      <xdr:col>2</xdr:col>
      <xdr:colOff>3000375</xdr:colOff>
      <xdr:row>216</xdr:row>
      <xdr:rowOff>342900</xdr:rowOff>
    </xdr:to>
    <xdr:pic>
      <xdr:nvPicPr>
        <xdr:cNvPr id="2721" name="Рисунок 196"/>
        <xdr:cNvPicPr>
          <a:picLocks noChangeAspect="1" noChangeArrowheads="1"/>
        </xdr:cNvPicPr>
      </xdr:nvPicPr>
      <xdr:blipFill>
        <a:blip xmlns:r="http://schemas.openxmlformats.org/officeDocument/2006/relationships" r:embed="rId151"/>
        <a:srcRect/>
        <a:stretch>
          <a:fillRect/>
        </a:stretch>
      </xdr:blipFill>
      <xdr:spPr bwMode="auto">
        <a:xfrm>
          <a:off x="8077200" y="138141075"/>
          <a:ext cx="5524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2209800</xdr:colOff>
      <xdr:row>219</xdr:row>
      <xdr:rowOff>171450</xdr:rowOff>
    </xdr:from>
    <xdr:to>
      <xdr:col>2</xdr:col>
      <xdr:colOff>2981325</xdr:colOff>
      <xdr:row>219</xdr:row>
      <xdr:rowOff>609600</xdr:rowOff>
    </xdr:to>
    <xdr:pic>
      <xdr:nvPicPr>
        <xdr:cNvPr id="2722" name="Рисунок 202"/>
        <xdr:cNvPicPr>
          <a:picLocks noChangeAspect="1" noChangeArrowheads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7839075" y="141579600"/>
          <a:ext cx="771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219</xdr:row>
      <xdr:rowOff>771525</xdr:rowOff>
    </xdr:from>
    <xdr:to>
      <xdr:col>2</xdr:col>
      <xdr:colOff>3000375</xdr:colOff>
      <xdr:row>221</xdr:row>
      <xdr:rowOff>9525</xdr:rowOff>
    </xdr:to>
    <xdr:pic>
      <xdr:nvPicPr>
        <xdr:cNvPr id="2723" name="Рисунок 203"/>
        <xdr:cNvPicPr>
          <a:picLocks noChangeAspect="1" noChangeArrowheads="1"/>
        </xdr:cNvPicPr>
      </xdr:nvPicPr>
      <xdr:blipFill>
        <a:blip xmlns:r="http://schemas.openxmlformats.org/officeDocument/2006/relationships" r:embed="rId153"/>
        <a:srcRect/>
        <a:stretch>
          <a:fillRect/>
        </a:stretch>
      </xdr:blipFill>
      <xdr:spPr bwMode="auto">
        <a:xfrm>
          <a:off x="7867650" y="142179675"/>
          <a:ext cx="762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221</xdr:row>
      <xdr:rowOff>19050</xdr:rowOff>
    </xdr:from>
    <xdr:to>
      <xdr:col>2</xdr:col>
      <xdr:colOff>2990850</xdr:colOff>
      <xdr:row>222</xdr:row>
      <xdr:rowOff>28575</xdr:rowOff>
    </xdr:to>
    <xdr:pic>
      <xdr:nvPicPr>
        <xdr:cNvPr id="2724" name="Рисунок 204"/>
        <xdr:cNvPicPr>
          <a:picLocks noChangeAspect="1" noChangeArrowheads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7867650" y="142627350"/>
          <a:ext cx="7524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222</xdr:row>
      <xdr:rowOff>9525</xdr:rowOff>
    </xdr:from>
    <xdr:to>
      <xdr:col>2</xdr:col>
      <xdr:colOff>2990850</xdr:colOff>
      <xdr:row>223</xdr:row>
      <xdr:rowOff>19050</xdr:rowOff>
    </xdr:to>
    <xdr:pic>
      <xdr:nvPicPr>
        <xdr:cNvPr id="2725" name="Рисунок 205"/>
        <xdr:cNvPicPr>
          <a:picLocks noChangeAspect="1" noChangeArrowheads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7877175" y="143017875"/>
          <a:ext cx="742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223</xdr:row>
      <xdr:rowOff>38100</xdr:rowOff>
    </xdr:from>
    <xdr:to>
      <xdr:col>2</xdr:col>
      <xdr:colOff>3038475</xdr:colOff>
      <xdr:row>224</xdr:row>
      <xdr:rowOff>66675</xdr:rowOff>
    </xdr:to>
    <xdr:pic>
      <xdr:nvPicPr>
        <xdr:cNvPr id="2726" name="Рисунок 206"/>
        <xdr:cNvPicPr>
          <a:picLocks noChangeAspect="1" noChangeArrowheads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7896225" y="143446500"/>
          <a:ext cx="771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224</xdr:row>
      <xdr:rowOff>57150</xdr:rowOff>
    </xdr:from>
    <xdr:to>
      <xdr:col>2</xdr:col>
      <xdr:colOff>3114675</xdr:colOff>
      <xdr:row>225</xdr:row>
      <xdr:rowOff>76200</xdr:rowOff>
    </xdr:to>
    <xdr:pic>
      <xdr:nvPicPr>
        <xdr:cNvPr id="2727" name="Рисунок 207"/>
        <xdr:cNvPicPr>
          <a:picLocks noChangeAspect="1" noChangeArrowheads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7886700" y="143865600"/>
          <a:ext cx="85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2238375</xdr:colOff>
      <xdr:row>225</xdr:row>
      <xdr:rowOff>9525</xdr:rowOff>
    </xdr:from>
    <xdr:to>
      <xdr:col>2</xdr:col>
      <xdr:colOff>3124200</xdr:colOff>
      <xdr:row>226</xdr:row>
      <xdr:rowOff>38100</xdr:rowOff>
    </xdr:to>
    <xdr:pic>
      <xdr:nvPicPr>
        <xdr:cNvPr id="2728" name="Рисунок 208"/>
        <xdr:cNvPicPr>
          <a:picLocks noChangeAspect="1" noChangeArrowheads="1"/>
        </xdr:cNvPicPr>
      </xdr:nvPicPr>
      <xdr:blipFill>
        <a:blip xmlns:r="http://schemas.openxmlformats.org/officeDocument/2006/relationships" r:embed="rId158"/>
        <a:srcRect/>
        <a:stretch>
          <a:fillRect/>
        </a:stretch>
      </xdr:blipFill>
      <xdr:spPr bwMode="auto">
        <a:xfrm>
          <a:off x="7867650" y="144218025"/>
          <a:ext cx="8858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226</xdr:row>
      <xdr:rowOff>19050</xdr:rowOff>
    </xdr:from>
    <xdr:to>
      <xdr:col>2</xdr:col>
      <xdr:colOff>3076575</xdr:colOff>
      <xdr:row>227</xdr:row>
      <xdr:rowOff>47625</xdr:rowOff>
    </xdr:to>
    <xdr:pic>
      <xdr:nvPicPr>
        <xdr:cNvPr id="2729" name="Рисунок 209"/>
        <xdr:cNvPicPr>
          <a:picLocks noChangeAspect="1" noChangeArrowheads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7886700" y="144627600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227</xdr:row>
      <xdr:rowOff>9525</xdr:rowOff>
    </xdr:from>
    <xdr:to>
      <xdr:col>2</xdr:col>
      <xdr:colOff>3067050</xdr:colOff>
      <xdr:row>228</xdr:row>
      <xdr:rowOff>38100</xdr:rowOff>
    </xdr:to>
    <xdr:pic>
      <xdr:nvPicPr>
        <xdr:cNvPr id="2730" name="Рисунок 210"/>
        <xdr:cNvPicPr>
          <a:picLocks noChangeAspect="1" noChangeArrowheads="1"/>
        </xdr:cNvPicPr>
      </xdr:nvPicPr>
      <xdr:blipFill>
        <a:blip xmlns:r="http://schemas.openxmlformats.org/officeDocument/2006/relationships" r:embed="rId160"/>
        <a:srcRect/>
        <a:stretch>
          <a:fillRect/>
        </a:stretch>
      </xdr:blipFill>
      <xdr:spPr bwMode="auto">
        <a:xfrm>
          <a:off x="7924800" y="145018125"/>
          <a:ext cx="771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228</xdr:row>
      <xdr:rowOff>190500</xdr:rowOff>
    </xdr:from>
    <xdr:to>
      <xdr:col>2</xdr:col>
      <xdr:colOff>3190875</xdr:colOff>
      <xdr:row>228</xdr:row>
      <xdr:rowOff>619125</xdr:rowOff>
    </xdr:to>
    <xdr:pic>
      <xdr:nvPicPr>
        <xdr:cNvPr id="2731" name="Рисунок 211"/>
        <xdr:cNvPicPr>
          <a:picLocks noChangeAspect="1" noChangeArrowheads="1"/>
        </xdr:cNvPicPr>
      </xdr:nvPicPr>
      <xdr:blipFill>
        <a:blip xmlns:r="http://schemas.openxmlformats.org/officeDocument/2006/relationships" r:embed="rId161"/>
        <a:srcRect/>
        <a:stretch>
          <a:fillRect/>
        </a:stretch>
      </xdr:blipFill>
      <xdr:spPr bwMode="auto">
        <a:xfrm>
          <a:off x="7953375" y="145599150"/>
          <a:ext cx="866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229</xdr:row>
      <xdr:rowOff>133350</xdr:rowOff>
    </xdr:from>
    <xdr:to>
      <xdr:col>2</xdr:col>
      <xdr:colOff>3190875</xdr:colOff>
      <xdr:row>229</xdr:row>
      <xdr:rowOff>542925</xdr:rowOff>
    </xdr:to>
    <xdr:pic>
      <xdr:nvPicPr>
        <xdr:cNvPr id="2732" name="Рисунок 212"/>
        <xdr:cNvPicPr>
          <a:picLocks noChangeAspect="1" noChangeArrowheads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7943850" y="146342100"/>
          <a:ext cx="8763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1800225</xdr:colOff>
      <xdr:row>230</xdr:row>
      <xdr:rowOff>447675</xdr:rowOff>
    </xdr:from>
    <xdr:to>
      <xdr:col>2</xdr:col>
      <xdr:colOff>3524250</xdr:colOff>
      <xdr:row>231</xdr:row>
      <xdr:rowOff>371475</xdr:rowOff>
    </xdr:to>
    <xdr:pic>
      <xdr:nvPicPr>
        <xdr:cNvPr id="2733" name="Рисунок 213"/>
        <xdr:cNvPicPr>
          <a:picLocks noChangeAspect="1" noChangeArrowheads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7429500" y="147456525"/>
          <a:ext cx="17240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231</xdr:row>
      <xdr:rowOff>361950</xdr:rowOff>
    </xdr:from>
    <xdr:to>
      <xdr:col>2</xdr:col>
      <xdr:colOff>5172075</xdr:colOff>
      <xdr:row>231</xdr:row>
      <xdr:rowOff>762000</xdr:rowOff>
    </xdr:to>
    <xdr:pic>
      <xdr:nvPicPr>
        <xdr:cNvPr id="2734" name="Рисунок 214"/>
        <xdr:cNvPicPr>
          <a:picLocks noChangeAspect="1" noChangeArrowheads="1"/>
        </xdr:cNvPicPr>
      </xdr:nvPicPr>
      <xdr:blipFill>
        <a:blip xmlns:r="http://schemas.openxmlformats.org/officeDocument/2006/relationships" r:embed="rId164"/>
        <a:srcRect/>
        <a:stretch>
          <a:fillRect/>
        </a:stretch>
      </xdr:blipFill>
      <xdr:spPr bwMode="auto">
        <a:xfrm>
          <a:off x="5734050" y="147828000"/>
          <a:ext cx="5067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2257425</xdr:colOff>
      <xdr:row>232</xdr:row>
      <xdr:rowOff>323850</xdr:rowOff>
    </xdr:from>
    <xdr:to>
      <xdr:col>2</xdr:col>
      <xdr:colOff>3000375</xdr:colOff>
      <xdr:row>232</xdr:row>
      <xdr:rowOff>685800</xdr:rowOff>
    </xdr:to>
    <xdr:pic>
      <xdr:nvPicPr>
        <xdr:cNvPr id="2735" name="Рисунок 215"/>
        <xdr:cNvPicPr>
          <a:picLocks noChangeAspect="1" noChangeArrowheads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7886700" y="148590000"/>
          <a:ext cx="742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2219325</xdr:colOff>
      <xdr:row>233</xdr:row>
      <xdr:rowOff>161925</xdr:rowOff>
    </xdr:from>
    <xdr:to>
      <xdr:col>2</xdr:col>
      <xdr:colOff>2943225</xdr:colOff>
      <xdr:row>233</xdr:row>
      <xdr:rowOff>647700</xdr:rowOff>
    </xdr:to>
    <xdr:pic>
      <xdr:nvPicPr>
        <xdr:cNvPr id="2736" name="Рисунок 216"/>
        <xdr:cNvPicPr>
          <a:picLocks noChangeAspect="1" noChangeArrowheads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7848600" y="149428200"/>
          <a:ext cx="7239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234</xdr:row>
      <xdr:rowOff>19050</xdr:rowOff>
    </xdr:from>
    <xdr:to>
      <xdr:col>2</xdr:col>
      <xdr:colOff>2819400</xdr:colOff>
      <xdr:row>234</xdr:row>
      <xdr:rowOff>552450</xdr:rowOff>
    </xdr:to>
    <xdr:pic>
      <xdr:nvPicPr>
        <xdr:cNvPr id="2737" name="Рисунок 217"/>
        <xdr:cNvPicPr>
          <a:picLocks noChangeAspect="1" noChangeArrowheads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8077200" y="150285450"/>
          <a:ext cx="3714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1533525</xdr:colOff>
      <xdr:row>236</xdr:row>
      <xdr:rowOff>9525</xdr:rowOff>
    </xdr:from>
    <xdr:to>
      <xdr:col>2</xdr:col>
      <xdr:colOff>3905250</xdr:colOff>
      <xdr:row>237</xdr:row>
      <xdr:rowOff>9525</xdr:rowOff>
    </xdr:to>
    <xdr:pic>
      <xdr:nvPicPr>
        <xdr:cNvPr id="2738" name="Рисунок 218"/>
        <xdr:cNvPicPr>
          <a:picLocks noChangeAspect="1" noChangeArrowheads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7162800" y="151342725"/>
          <a:ext cx="23717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237</xdr:row>
      <xdr:rowOff>114300</xdr:rowOff>
    </xdr:from>
    <xdr:to>
      <xdr:col>2</xdr:col>
      <xdr:colOff>3114675</xdr:colOff>
      <xdr:row>237</xdr:row>
      <xdr:rowOff>485775</xdr:rowOff>
    </xdr:to>
    <xdr:pic>
      <xdr:nvPicPr>
        <xdr:cNvPr id="2739" name="Рисунок 219"/>
        <xdr:cNvPicPr>
          <a:picLocks noChangeAspect="1" noChangeArrowheads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8029575" y="151847550"/>
          <a:ext cx="7143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1762125</xdr:colOff>
      <xdr:row>241</xdr:row>
      <xdr:rowOff>47625</xdr:rowOff>
    </xdr:from>
    <xdr:to>
      <xdr:col>2</xdr:col>
      <xdr:colOff>3676650</xdr:colOff>
      <xdr:row>242</xdr:row>
      <xdr:rowOff>9525</xdr:rowOff>
    </xdr:to>
    <xdr:pic>
      <xdr:nvPicPr>
        <xdr:cNvPr id="2740" name="Рисунок 220"/>
        <xdr:cNvPicPr>
          <a:picLocks noChangeAspect="1" noChangeArrowheads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7391400" y="153581100"/>
          <a:ext cx="1914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1781175</xdr:colOff>
      <xdr:row>242</xdr:row>
      <xdr:rowOff>57150</xdr:rowOff>
    </xdr:from>
    <xdr:to>
      <xdr:col>2</xdr:col>
      <xdr:colOff>3648075</xdr:colOff>
      <xdr:row>242</xdr:row>
      <xdr:rowOff>476250</xdr:rowOff>
    </xdr:to>
    <xdr:pic>
      <xdr:nvPicPr>
        <xdr:cNvPr id="2741" name="Рисунок 221"/>
        <xdr:cNvPicPr>
          <a:picLocks noChangeAspect="1" noChangeArrowheads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7410450" y="154085925"/>
          <a:ext cx="1866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1781175</xdr:colOff>
      <xdr:row>243</xdr:row>
      <xdr:rowOff>28575</xdr:rowOff>
    </xdr:from>
    <xdr:to>
      <xdr:col>2</xdr:col>
      <xdr:colOff>3590925</xdr:colOff>
      <xdr:row>243</xdr:row>
      <xdr:rowOff>447675</xdr:rowOff>
    </xdr:to>
    <xdr:pic>
      <xdr:nvPicPr>
        <xdr:cNvPr id="2742" name="Рисунок 222"/>
        <xdr:cNvPicPr>
          <a:picLocks noChangeAspect="1" noChangeArrowheads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7410450" y="154552650"/>
          <a:ext cx="18097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2495550</xdr:colOff>
      <xdr:row>244</xdr:row>
      <xdr:rowOff>600075</xdr:rowOff>
    </xdr:from>
    <xdr:to>
      <xdr:col>2</xdr:col>
      <xdr:colOff>2847975</xdr:colOff>
      <xdr:row>246</xdr:row>
      <xdr:rowOff>0</xdr:rowOff>
    </xdr:to>
    <xdr:pic>
      <xdr:nvPicPr>
        <xdr:cNvPr id="2743" name="Рисунок 223"/>
        <xdr:cNvPicPr>
          <a:picLocks noChangeAspect="1" noChangeArrowheads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8124825" y="155619450"/>
          <a:ext cx="3524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2447925</xdr:colOff>
      <xdr:row>245</xdr:row>
      <xdr:rowOff>381000</xdr:rowOff>
    </xdr:from>
    <xdr:to>
      <xdr:col>2</xdr:col>
      <xdr:colOff>2886075</xdr:colOff>
      <xdr:row>246</xdr:row>
      <xdr:rowOff>390525</xdr:rowOff>
    </xdr:to>
    <xdr:pic>
      <xdr:nvPicPr>
        <xdr:cNvPr id="2744" name="Рисунок 224"/>
        <xdr:cNvPicPr>
          <a:picLocks noChangeAspect="1" noChangeArrowheads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8077200" y="156000450"/>
          <a:ext cx="438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2476500</xdr:colOff>
      <xdr:row>246</xdr:row>
      <xdr:rowOff>400050</xdr:rowOff>
    </xdr:from>
    <xdr:to>
      <xdr:col>2</xdr:col>
      <xdr:colOff>2847975</xdr:colOff>
      <xdr:row>248</xdr:row>
      <xdr:rowOff>19050</xdr:rowOff>
    </xdr:to>
    <xdr:pic>
      <xdr:nvPicPr>
        <xdr:cNvPr id="2745" name="Рисунок 225"/>
        <xdr:cNvPicPr>
          <a:picLocks noChangeAspect="1" noChangeArrowheads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8105775" y="156419550"/>
          <a:ext cx="371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1638300</xdr:colOff>
      <xdr:row>250</xdr:row>
      <xdr:rowOff>28575</xdr:rowOff>
    </xdr:from>
    <xdr:to>
      <xdr:col>2</xdr:col>
      <xdr:colOff>3762375</xdr:colOff>
      <xdr:row>250</xdr:row>
      <xdr:rowOff>371475</xdr:rowOff>
    </xdr:to>
    <xdr:pic>
      <xdr:nvPicPr>
        <xdr:cNvPr id="2746" name="Рисунок 226"/>
        <xdr:cNvPicPr>
          <a:picLocks noChangeAspect="1" noChangeArrowheads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7267575" y="158295975"/>
          <a:ext cx="21240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253</xdr:row>
      <xdr:rowOff>180975</xdr:rowOff>
    </xdr:from>
    <xdr:to>
      <xdr:col>2</xdr:col>
      <xdr:colOff>2895600</xdr:colOff>
      <xdr:row>253</xdr:row>
      <xdr:rowOff>571500</xdr:rowOff>
    </xdr:to>
    <xdr:pic>
      <xdr:nvPicPr>
        <xdr:cNvPr id="2747" name="Рисунок 228"/>
        <xdr:cNvPicPr>
          <a:picLocks noChangeAspect="1" noChangeArrowheads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8001000" y="160000950"/>
          <a:ext cx="523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4895850</xdr:colOff>
      <xdr:row>255</xdr:row>
      <xdr:rowOff>533400</xdr:rowOff>
    </xdr:from>
    <xdr:to>
      <xdr:col>2</xdr:col>
      <xdr:colOff>5124450</xdr:colOff>
      <xdr:row>256</xdr:row>
      <xdr:rowOff>476250</xdr:rowOff>
    </xdr:to>
    <xdr:pic>
      <xdr:nvPicPr>
        <xdr:cNvPr id="2748" name="Рисунок 229"/>
        <xdr:cNvPicPr>
          <a:picLocks noChangeAspect="1" noChangeArrowheads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5572125" y="161553525"/>
          <a:ext cx="5181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2181225</xdr:colOff>
      <xdr:row>257</xdr:row>
      <xdr:rowOff>95250</xdr:rowOff>
    </xdr:from>
    <xdr:to>
      <xdr:col>2</xdr:col>
      <xdr:colOff>3038475</xdr:colOff>
      <xdr:row>257</xdr:row>
      <xdr:rowOff>552450</xdr:rowOff>
    </xdr:to>
    <xdr:pic>
      <xdr:nvPicPr>
        <xdr:cNvPr id="2749" name="Рисунок 230"/>
        <xdr:cNvPicPr>
          <a:picLocks noChangeAspect="1" noChangeArrowheads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7810500" y="162210750"/>
          <a:ext cx="857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2105025</xdr:colOff>
      <xdr:row>257</xdr:row>
      <xdr:rowOff>771525</xdr:rowOff>
    </xdr:from>
    <xdr:to>
      <xdr:col>2</xdr:col>
      <xdr:colOff>3105150</xdr:colOff>
      <xdr:row>259</xdr:row>
      <xdr:rowOff>9525</xdr:rowOff>
    </xdr:to>
    <xdr:pic>
      <xdr:nvPicPr>
        <xdr:cNvPr id="2750" name="Рисунок 231"/>
        <xdr:cNvPicPr>
          <a:picLocks noChangeAspect="1" noChangeArrowheads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7734300" y="16288702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2114550</xdr:colOff>
      <xdr:row>258</xdr:row>
      <xdr:rowOff>390525</xdr:rowOff>
    </xdr:from>
    <xdr:to>
      <xdr:col>2</xdr:col>
      <xdr:colOff>3028950</xdr:colOff>
      <xdr:row>260</xdr:row>
      <xdr:rowOff>47625</xdr:rowOff>
    </xdr:to>
    <xdr:pic>
      <xdr:nvPicPr>
        <xdr:cNvPr id="2751" name="Рисунок 232"/>
        <xdr:cNvPicPr>
          <a:picLocks noChangeAspect="1" noChangeArrowheads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7743825" y="16330612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2085975</xdr:colOff>
      <xdr:row>260</xdr:row>
      <xdr:rowOff>133350</xdr:rowOff>
    </xdr:from>
    <xdr:to>
      <xdr:col>2</xdr:col>
      <xdr:colOff>3305175</xdr:colOff>
      <xdr:row>260</xdr:row>
      <xdr:rowOff>504825</xdr:rowOff>
    </xdr:to>
    <xdr:pic>
      <xdr:nvPicPr>
        <xdr:cNvPr id="2752" name="Рисунок 233"/>
        <xdr:cNvPicPr>
          <a:picLocks noChangeAspect="1" noChangeArrowheads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7715250" y="163839525"/>
          <a:ext cx="1219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2085975</xdr:colOff>
      <xdr:row>262</xdr:row>
      <xdr:rowOff>0</xdr:rowOff>
    </xdr:from>
    <xdr:to>
      <xdr:col>2</xdr:col>
      <xdr:colOff>3267075</xdr:colOff>
      <xdr:row>263</xdr:row>
      <xdr:rowOff>47625</xdr:rowOff>
    </xdr:to>
    <xdr:pic>
      <xdr:nvPicPr>
        <xdr:cNvPr id="2753" name="Рисунок 234"/>
        <xdr:cNvPicPr>
          <a:picLocks noChangeAspect="1" noChangeArrowheads="1"/>
        </xdr:cNvPicPr>
      </xdr:nvPicPr>
      <xdr:blipFill>
        <a:blip xmlns:r="http://schemas.openxmlformats.org/officeDocument/2006/relationships" r:embed="rId183"/>
        <a:srcRect/>
        <a:stretch>
          <a:fillRect/>
        </a:stretch>
      </xdr:blipFill>
      <xdr:spPr bwMode="auto">
        <a:xfrm>
          <a:off x="7715250" y="164706300"/>
          <a:ext cx="1181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1228725</xdr:colOff>
      <xdr:row>270</xdr:row>
      <xdr:rowOff>485775</xdr:rowOff>
    </xdr:from>
    <xdr:to>
      <xdr:col>2</xdr:col>
      <xdr:colOff>4267200</xdr:colOff>
      <xdr:row>272</xdr:row>
      <xdr:rowOff>38100</xdr:rowOff>
    </xdr:to>
    <xdr:pic>
      <xdr:nvPicPr>
        <xdr:cNvPr id="2754" name="Рисунок 235"/>
        <xdr:cNvPicPr>
          <a:picLocks noChangeAspect="1" noChangeArrowheads="1"/>
        </xdr:cNvPicPr>
      </xdr:nvPicPr>
      <xdr:blipFill>
        <a:blip xmlns:r="http://schemas.openxmlformats.org/officeDocument/2006/relationships" r:embed="rId184"/>
        <a:srcRect/>
        <a:stretch>
          <a:fillRect/>
        </a:stretch>
      </xdr:blipFill>
      <xdr:spPr bwMode="auto">
        <a:xfrm>
          <a:off x="6858000" y="169697400"/>
          <a:ext cx="30384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272</xdr:row>
      <xdr:rowOff>133350</xdr:rowOff>
    </xdr:from>
    <xdr:to>
      <xdr:col>2</xdr:col>
      <xdr:colOff>3009900</xdr:colOff>
      <xdr:row>272</xdr:row>
      <xdr:rowOff>561975</xdr:rowOff>
    </xdr:to>
    <xdr:pic>
      <xdr:nvPicPr>
        <xdr:cNvPr id="2755" name="Рисунок 236"/>
        <xdr:cNvPicPr>
          <a:picLocks noChangeAspect="1" noChangeArrowheads="1"/>
        </xdr:cNvPicPr>
      </xdr:nvPicPr>
      <xdr:blipFill>
        <a:blip xmlns:r="http://schemas.openxmlformats.org/officeDocument/2006/relationships" r:embed="rId185"/>
        <a:srcRect/>
        <a:stretch>
          <a:fillRect/>
        </a:stretch>
      </xdr:blipFill>
      <xdr:spPr bwMode="auto">
        <a:xfrm>
          <a:off x="7896225" y="170249850"/>
          <a:ext cx="7429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273</xdr:row>
      <xdr:rowOff>9525</xdr:rowOff>
    </xdr:from>
    <xdr:to>
      <xdr:col>2</xdr:col>
      <xdr:colOff>2676525</xdr:colOff>
      <xdr:row>273</xdr:row>
      <xdr:rowOff>447675</xdr:rowOff>
    </xdr:to>
    <xdr:pic>
      <xdr:nvPicPr>
        <xdr:cNvPr id="2756" name="Рисунок 237"/>
        <xdr:cNvPicPr>
          <a:picLocks noChangeAspect="1" noChangeArrowheads="1"/>
        </xdr:cNvPicPr>
      </xdr:nvPicPr>
      <xdr:blipFill>
        <a:blip xmlns:r="http://schemas.openxmlformats.org/officeDocument/2006/relationships" r:embed="rId186"/>
        <a:srcRect/>
        <a:stretch>
          <a:fillRect/>
        </a:stretch>
      </xdr:blipFill>
      <xdr:spPr bwMode="auto">
        <a:xfrm>
          <a:off x="7924800" y="170726100"/>
          <a:ext cx="381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1562100</xdr:colOff>
      <xdr:row>275</xdr:row>
      <xdr:rowOff>104775</xdr:rowOff>
    </xdr:from>
    <xdr:to>
      <xdr:col>2</xdr:col>
      <xdr:colOff>3743325</xdr:colOff>
      <xdr:row>275</xdr:row>
      <xdr:rowOff>581025</xdr:rowOff>
    </xdr:to>
    <xdr:pic>
      <xdr:nvPicPr>
        <xdr:cNvPr id="2757" name="Рисунок 238"/>
        <xdr:cNvPicPr>
          <a:picLocks noChangeAspect="1" noChangeArrowheads="1"/>
        </xdr:cNvPicPr>
      </xdr:nvPicPr>
      <xdr:blipFill>
        <a:blip xmlns:r="http://schemas.openxmlformats.org/officeDocument/2006/relationships" r:embed="rId187"/>
        <a:srcRect/>
        <a:stretch>
          <a:fillRect/>
        </a:stretch>
      </xdr:blipFill>
      <xdr:spPr bwMode="auto">
        <a:xfrm>
          <a:off x="7191375" y="171935775"/>
          <a:ext cx="2181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276</xdr:row>
      <xdr:rowOff>171450</xdr:rowOff>
    </xdr:from>
    <xdr:to>
      <xdr:col>2</xdr:col>
      <xdr:colOff>2943225</xdr:colOff>
      <xdr:row>276</xdr:row>
      <xdr:rowOff>571500</xdr:rowOff>
    </xdr:to>
    <xdr:pic>
      <xdr:nvPicPr>
        <xdr:cNvPr id="2758" name="Рисунок 239"/>
        <xdr:cNvPicPr>
          <a:picLocks noChangeAspect="1" noChangeArrowheads="1"/>
        </xdr:cNvPicPr>
      </xdr:nvPicPr>
      <xdr:blipFill>
        <a:blip xmlns:r="http://schemas.openxmlformats.org/officeDocument/2006/relationships" r:embed="rId188"/>
        <a:srcRect/>
        <a:stretch>
          <a:fillRect/>
        </a:stretch>
      </xdr:blipFill>
      <xdr:spPr bwMode="auto">
        <a:xfrm>
          <a:off x="8029575" y="172602525"/>
          <a:ext cx="5429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1819275</xdr:colOff>
      <xdr:row>278</xdr:row>
      <xdr:rowOff>85725</xdr:rowOff>
    </xdr:from>
    <xdr:to>
      <xdr:col>2</xdr:col>
      <xdr:colOff>3781425</xdr:colOff>
      <xdr:row>278</xdr:row>
      <xdr:rowOff>523875</xdr:rowOff>
    </xdr:to>
    <xdr:pic>
      <xdr:nvPicPr>
        <xdr:cNvPr id="2759" name="Рисунок 240"/>
        <xdr:cNvPicPr>
          <a:picLocks noChangeAspect="1" noChangeArrowheads="1"/>
        </xdr:cNvPicPr>
      </xdr:nvPicPr>
      <xdr:blipFill>
        <a:blip xmlns:r="http://schemas.openxmlformats.org/officeDocument/2006/relationships" r:embed="rId189"/>
        <a:srcRect/>
        <a:stretch>
          <a:fillRect/>
        </a:stretch>
      </xdr:blipFill>
      <xdr:spPr bwMode="auto">
        <a:xfrm>
          <a:off x="7448550" y="173916975"/>
          <a:ext cx="1962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2400300</xdr:colOff>
      <xdr:row>279</xdr:row>
      <xdr:rowOff>95250</xdr:rowOff>
    </xdr:from>
    <xdr:to>
      <xdr:col>2</xdr:col>
      <xdr:colOff>3076575</xdr:colOff>
      <xdr:row>279</xdr:row>
      <xdr:rowOff>581025</xdr:rowOff>
    </xdr:to>
    <xdr:pic>
      <xdr:nvPicPr>
        <xdr:cNvPr id="2760" name="Рисунок 241"/>
        <xdr:cNvPicPr>
          <a:picLocks noChangeAspect="1" noChangeArrowheads="1"/>
        </xdr:cNvPicPr>
      </xdr:nvPicPr>
      <xdr:blipFill>
        <a:blip xmlns:r="http://schemas.openxmlformats.org/officeDocument/2006/relationships" r:embed="rId190"/>
        <a:srcRect/>
        <a:stretch>
          <a:fillRect/>
        </a:stretch>
      </xdr:blipFill>
      <xdr:spPr bwMode="auto">
        <a:xfrm>
          <a:off x="8029575" y="174526575"/>
          <a:ext cx="6762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1828800</xdr:colOff>
      <xdr:row>281</xdr:row>
      <xdr:rowOff>85725</xdr:rowOff>
    </xdr:from>
    <xdr:to>
      <xdr:col>2</xdr:col>
      <xdr:colOff>3543300</xdr:colOff>
      <xdr:row>281</xdr:row>
      <xdr:rowOff>476250</xdr:rowOff>
    </xdr:to>
    <xdr:pic>
      <xdr:nvPicPr>
        <xdr:cNvPr id="2761" name="Рисунок 242"/>
        <xdr:cNvPicPr>
          <a:picLocks noChangeAspect="1" noChangeArrowheads="1"/>
        </xdr:cNvPicPr>
      </xdr:nvPicPr>
      <xdr:blipFill>
        <a:blip xmlns:r="http://schemas.openxmlformats.org/officeDocument/2006/relationships" r:embed="rId191"/>
        <a:srcRect/>
        <a:stretch>
          <a:fillRect/>
        </a:stretch>
      </xdr:blipFill>
      <xdr:spPr bwMode="auto">
        <a:xfrm>
          <a:off x="7458075" y="175917225"/>
          <a:ext cx="17145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1771650</xdr:colOff>
      <xdr:row>284</xdr:row>
      <xdr:rowOff>47625</xdr:rowOff>
    </xdr:from>
    <xdr:to>
      <xdr:col>2</xdr:col>
      <xdr:colOff>3676650</xdr:colOff>
      <xdr:row>284</xdr:row>
      <xdr:rowOff>447675</xdr:rowOff>
    </xdr:to>
    <xdr:pic>
      <xdr:nvPicPr>
        <xdr:cNvPr id="2762" name="Рисунок 244"/>
        <xdr:cNvPicPr>
          <a:picLocks noChangeAspect="1" noChangeArrowheads="1"/>
        </xdr:cNvPicPr>
      </xdr:nvPicPr>
      <xdr:blipFill>
        <a:blip xmlns:r="http://schemas.openxmlformats.org/officeDocument/2006/relationships" r:embed="rId192"/>
        <a:srcRect/>
        <a:stretch>
          <a:fillRect/>
        </a:stretch>
      </xdr:blipFill>
      <xdr:spPr bwMode="auto">
        <a:xfrm>
          <a:off x="7400925" y="177879375"/>
          <a:ext cx="1905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2514600</xdr:colOff>
      <xdr:row>285</xdr:row>
      <xdr:rowOff>200025</xdr:rowOff>
    </xdr:from>
    <xdr:to>
      <xdr:col>2</xdr:col>
      <xdr:colOff>2962275</xdr:colOff>
      <xdr:row>285</xdr:row>
      <xdr:rowOff>638175</xdr:rowOff>
    </xdr:to>
    <xdr:pic>
      <xdr:nvPicPr>
        <xdr:cNvPr id="2763" name="Рисунок 245"/>
        <xdr:cNvPicPr>
          <a:picLocks noChangeAspect="1" noChangeArrowheads="1"/>
        </xdr:cNvPicPr>
      </xdr:nvPicPr>
      <xdr:blipFill>
        <a:blip xmlns:r="http://schemas.openxmlformats.org/officeDocument/2006/relationships" r:embed="rId193"/>
        <a:srcRect/>
        <a:stretch>
          <a:fillRect/>
        </a:stretch>
      </xdr:blipFill>
      <xdr:spPr bwMode="auto">
        <a:xfrm>
          <a:off x="8143875" y="178631850"/>
          <a:ext cx="447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1790700</xdr:colOff>
      <xdr:row>289</xdr:row>
      <xdr:rowOff>47625</xdr:rowOff>
    </xdr:from>
    <xdr:to>
      <xdr:col>2</xdr:col>
      <xdr:colOff>3581400</xdr:colOff>
      <xdr:row>289</xdr:row>
      <xdr:rowOff>447675</xdr:rowOff>
    </xdr:to>
    <xdr:pic>
      <xdr:nvPicPr>
        <xdr:cNvPr id="2764" name="Рисунок 246"/>
        <xdr:cNvPicPr>
          <a:picLocks noChangeAspect="1" noChangeArrowheads="1"/>
        </xdr:cNvPicPr>
      </xdr:nvPicPr>
      <xdr:blipFill>
        <a:blip xmlns:r="http://schemas.openxmlformats.org/officeDocument/2006/relationships" r:embed="rId194"/>
        <a:srcRect/>
        <a:stretch>
          <a:fillRect/>
        </a:stretch>
      </xdr:blipFill>
      <xdr:spPr bwMode="auto">
        <a:xfrm>
          <a:off x="7419975" y="180346350"/>
          <a:ext cx="17907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2505075</xdr:colOff>
      <xdr:row>290</xdr:row>
      <xdr:rowOff>9525</xdr:rowOff>
    </xdr:from>
    <xdr:to>
      <xdr:col>2</xdr:col>
      <xdr:colOff>2971800</xdr:colOff>
      <xdr:row>290</xdr:row>
      <xdr:rowOff>390525</xdr:rowOff>
    </xdr:to>
    <xdr:pic>
      <xdr:nvPicPr>
        <xdr:cNvPr id="2765" name="Рисунок 247"/>
        <xdr:cNvPicPr>
          <a:picLocks noChangeAspect="1" noChangeArrowheads="1"/>
        </xdr:cNvPicPr>
      </xdr:nvPicPr>
      <xdr:blipFill>
        <a:blip xmlns:r="http://schemas.openxmlformats.org/officeDocument/2006/relationships" r:embed="rId195"/>
        <a:srcRect/>
        <a:stretch>
          <a:fillRect/>
        </a:stretch>
      </xdr:blipFill>
      <xdr:spPr bwMode="auto">
        <a:xfrm>
          <a:off x="8134350" y="180908325"/>
          <a:ext cx="4667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1781175</xdr:colOff>
      <xdr:row>293</xdr:row>
      <xdr:rowOff>266700</xdr:rowOff>
    </xdr:from>
    <xdr:to>
      <xdr:col>2</xdr:col>
      <xdr:colOff>3752850</xdr:colOff>
      <xdr:row>293</xdr:row>
      <xdr:rowOff>657225</xdr:rowOff>
    </xdr:to>
    <xdr:pic>
      <xdr:nvPicPr>
        <xdr:cNvPr id="2766" name="Рисунок 248"/>
        <xdr:cNvPicPr>
          <a:picLocks noChangeAspect="1" noChangeArrowheads="1"/>
        </xdr:cNvPicPr>
      </xdr:nvPicPr>
      <xdr:blipFill>
        <a:blip xmlns:r="http://schemas.openxmlformats.org/officeDocument/2006/relationships" r:embed="rId196"/>
        <a:srcRect/>
        <a:stretch>
          <a:fillRect/>
        </a:stretch>
      </xdr:blipFill>
      <xdr:spPr bwMode="auto">
        <a:xfrm>
          <a:off x="7410450" y="182556150"/>
          <a:ext cx="19716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2514600</xdr:colOff>
      <xdr:row>294</xdr:row>
      <xdr:rowOff>66675</xdr:rowOff>
    </xdr:from>
    <xdr:to>
      <xdr:col>2</xdr:col>
      <xdr:colOff>2981325</xdr:colOff>
      <xdr:row>294</xdr:row>
      <xdr:rowOff>466725</xdr:rowOff>
    </xdr:to>
    <xdr:pic>
      <xdr:nvPicPr>
        <xdr:cNvPr id="2767" name="Рисунок 249"/>
        <xdr:cNvPicPr>
          <a:picLocks noChangeAspect="1" noChangeArrowheads="1"/>
        </xdr:cNvPicPr>
      </xdr:nvPicPr>
      <xdr:blipFill>
        <a:blip xmlns:r="http://schemas.openxmlformats.org/officeDocument/2006/relationships" r:embed="rId197"/>
        <a:srcRect/>
        <a:stretch>
          <a:fillRect/>
        </a:stretch>
      </xdr:blipFill>
      <xdr:spPr bwMode="auto">
        <a:xfrm>
          <a:off x="8143875" y="183356250"/>
          <a:ext cx="4667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2476500</xdr:colOff>
      <xdr:row>294</xdr:row>
      <xdr:rowOff>581025</xdr:rowOff>
    </xdr:from>
    <xdr:to>
      <xdr:col>2</xdr:col>
      <xdr:colOff>3028950</xdr:colOff>
      <xdr:row>295</xdr:row>
      <xdr:rowOff>361950</xdr:rowOff>
    </xdr:to>
    <xdr:pic>
      <xdr:nvPicPr>
        <xdr:cNvPr id="2768" name="Рисунок 250"/>
        <xdr:cNvPicPr>
          <a:picLocks noChangeAspect="1" noChangeArrowheads="1"/>
        </xdr:cNvPicPr>
      </xdr:nvPicPr>
      <xdr:blipFill>
        <a:blip xmlns:r="http://schemas.openxmlformats.org/officeDocument/2006/relationships" r:embed="rId198"/>
        <a:srcRect/>
        <a:stretch>
          <a:fillRect/>
        </a:stretch>
      </xdr:blipFill>
      <xdr:spPr bwMode="auto">
        <a:xfrm>
          <a:off x="8105775" y="183870600"/>
          <a:ext cx="552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2495550</xdr:colOff>
      <xdr:row>298</xdr:row>
      <xdr:rowOff>209550</xdr:rowOff>
    </xdr:from>
    <xdr:to>
      <xdr:col>2</xdr:col>
      <xdr:colOff>2914650</xdr:colOff>
      <xdr:row>298</xdr:row>
      <xdr:rowOff>590550</xdr:rowOff>
    </xdr:to>
    <xdr:pic>
      <xdr:nvPicPr>
        <xdr:cNvPr id="2769" name="Рисунок 253"/>
        <xdr:cNvPicPr>
          <a:picLocks noChangeAspect="1" noChangeArrowheads="1"/>
        </xdr:cNvPicPr>
      </xdr:nvPicPr>
      <xdr:blipFill>
        <a:blip xmlns:r="http://schemas.openxmlformats.org/officeDocument/2006/relationships" r:embed="rId199"/>
        <a:srcRect/>
        <a:stretch>
          <a:fillRect/>
        </a:stretch>
      </xdr:blipFill>
      <xdr:spPr bwMode="auto">
        <a:xfrm>
          <a:off x="8124825" y="185042175"/>
          <a:ext cx="419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2514600</xdr:colOff>
      <xdr:row>299</xdr:row>
      <xdr:rowOff>38100</xdr:rowOff>
    </xdr:from>
    <xdr:to>
      <xdr:col>2</xdr:col>
      <xdr:colOff>2886075</xdr:colOff>
      <xdr:row>299</xdr:row>
      <xdr:rowOff>466725</xdr:rowOff>
    </xdr:to>
    <xdr:pic>
      <xdr:nvPicPr>
        <xdr:cNvPr id="2770" name="Рисунок 254"/>
        <xdr:cNvPicPr>
          <a:picLocks noChangeAspect="1" noChangeArrowheads="1"/>
        </xdr:cNvPicPr>
      </xdr:nvPicPr>
      <xdr:blipFill>
        <a:blip xmlns:r="http://schemas.openxmlformats.org/officeDocument/2006/relationships" r:embed="rId200"/>
        <a:srcRect/>
        <a:stretch>
          <a:fillRect/>
        </a:stretch>
      </xdr:blipFill>
      <xdr:spPr bwMode="auto">
        <a:xfrm>
          <a:off x="8143875" y="185670825"/>
          <a:ext cx="371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2438400</xdr:colOff>
      <xdr:row>300</xdr:row>
      <xdr:rowOff>104775</xdr:rowOff>
    </xdr:from>
    <xdr:to>
      <xdr:col>2</xdr:col>
      <xdr:colOff>2943225</xdr:colOff>
      <xdr:row>300</xdr:row>
      <xdr:rowOff>609600</xdr:rowOff>
    </xdr:to>
    <xdr:pic>
      <xdr:nvPicPr>
        <xdr:cNvPr id="2771" name="Рисунок 255"/>
        <xdr:cNvPicPr>
          <a:picLocks noChangeAspect="1" noChangeArrowheads="1"/>
        </xdr:cNvPicPr>
      </xdr:nvPicPr>
      <xdr:blipFill>
        <a:blip xmlns:r="http://schemas.openxmlformats.org/officeDocument/2006/relationships" r:embed="rId201"/>
        <a:srcRect/>
        <a:stretch>
          <a:fillRect/>
        </a:stretch>
      </xdr:blipFill>
      <xdr:spPr bwMode="auto">
        <a:xfrm>
          <a:off x="8067675" y="186337575"/>
          <a:ext cx="504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2466975</xdr:colOff>
      <xdr:row>301</xdr:row>
      <xdr:rowOff>85725</xdr:rowOff>
    </xdr:from>
    <xdr:to>
      <xdr:col>2</xdr:col>
      <xdr:colOff>2847975</xdr:colOff>
      <xdr:row>301</xdr:row>
      <xdr:rowOff>514350</xdr:rowOff>
    </xdr:to>
    <xdr:pic>
      <xdr:nvPicPr>
        <xdr:cNvPr id="2772" name="Рисунок 256"/>
        <xdr:cNvPicPr>
          <a:picLocks noChangeAspect="1" noChangeArrowheads="1"/>
        </xdr:cNvPicPr>
      </xdr:nvPicPr>
      <xdr:blipFill>
        <a:blip xmlns:r="http://schemas.openxmlformats.org/officeDocument/2006/relationships" r:embed="rId202"/>
        <a:srcRect/>
        <a:stretch>
          <a:fillRect/>
        </a:stretch>
      </xdr:blipFill>
      <xdr:spPr bwMode="auto">
        <a:xfrm>
          <a:off x="8096250" y="187118625"/>
          <a:ext cx="381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2466975</xdr:colOff>
      <xdr:row>302</xdr:row>
      <xdr:rowOff>85725</xdr:rowOff>
    </xdr:from>
    <xdr:to>
      <xdr:col>2</xdr:col>
      <xdr:colOff>2924175</xdr:colOff>
      <xdr:row>302</xdr:row>
      <xdr:rowOff>533400</xdr:rowOff>
    </xdr:to>
    <xdr:pic>
      <xdr:nvPicPr>
        <xdr:cNvPr id="2773" name="Рисунок 257"/>
        <xdr:cNvPicPr>
          <a:picLocks noChangeAspect="1" noChangeArrowheads="1"/>
        </xdr:cNvPicPr>
      </xdr:nvPicPr>
      <xdr:blipFill>
        <a:blip xmlns:r="http://schemas.openxmlformats.org/officeDocument/2006/relationships" r:embed="rId203"/>
        <a:srcRect/>
        <a:stretch>
          <a:fillRect/>
        </a:stretch>
      </xdr:blipFill>
      <xdr:spPr bwMode="auto">
        <a:xfrm>
          <a:off x="8096250" y="187718700"/>
          <a:ext cx="457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1828800</xdr:colOff>
      <xdr:row>303</xdr:row>
      <xdr:rowOff>104775</xdr:rowOff>
    </xdr:from>
    <xdr:to>
      <xdr:col>2</xdr:col>
      <xdr:colOff>3648075</xdr:colOff>
      <xdr:row>303</xdr:row>
      <xdr:rowOff>485775</xdr:rowOff>
    </xdr:to>
    <xdr:pic>
      <xdr:nvPicPr>
        <xdr:cNvPr id="2774" name="Рисунок 258"/>
        <xdr:cNvPicPr>
          <a:picLocks noChangeAspect="1" noChangeArrowheads="1"/>
        </xdr:cNvPicPr>
      </xdr:nvPicPr>
      <xdr:blipFill>
        <a:blip xmlns:r="http://schemas.openxmlformats.org/officeDocument/2006/relationships" r:embed="rId204"/>
        <a:srcRect/>
        <a:stretch>
          <a:fillRect/>
        </a:stretch>
      </xdr:blipFill>
      <xdr:spPr bwMode="auto">
        <a:xfrm>
          <a:off x="7458075" y="188337825"/>
          <a:ext cx="18192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2476500</xdr:colOff>
      <xdr:row>304</xdr:row>
      <xdr:rowOff>38100</xdr:rowOff>
    </xdr:from>
    <xdr:to>
      <xdr:col>2</xdr:col>
      <xdr:colOff>2914650</xdr:colOff>
      <xdr:row>304</xdr:row>
      <xdr:rowOff>476250</xdr:rowOff>
    </xdr:to>
    <xdr:pic>
      <xdr:nvPicPr>
        <xdr:cNvPr id="2775" name="Рисунок 259"/>
        <xdr:cNvPicPr>
          <a:picLocks noChangeAspect="1" noChangeArrowheads="1"/>
        </xdr:cNvPicPr>
      </xdr:nvPicPr>
      <xdr:blipFill>
        <a:blip xmlns:r="http://schemas.openxmlformats.org/officeDocument/2006/relationships" r:embed="rId205"/>
        <a:srcRect/>
        <a:stretch>
          <a:fillRect/>
        </a:stretch>
      </xdr:blipFill>
      <xdr:spPr bwMode="auto">
        <a:xfrm>
          <a:off x="8105775" y="188871225"/>
          <a:ext cx="438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1600200</xdr:colOff>
      <xdr:row>307</xdr:row>
      <xdr:rowOff>190500</xdr:rowOff>
    </xdr:from>
    <xdr:to>
      <xdr:col>2</xdr:col>
      <xdr:colOff>3781425</xdr:colOff>
      <xdr:row>307</xdr:row>
      <xdr:rowOff>628650</xdr:rowOff>
    </xdr:to>
    <xdr:pic>
      <xdr:nvPicPr>
        <xdr:cNvPr id="2776" name="Рисунок 260"/>
        <xdr:cNvPicPr>
          <a:picLocks noChangeAspect="1" noChangeArrowheads="1"/>
        </xdr:cNvPicPr>
      </xdr:nvPicPr>
      <xdr:blipFill>
        <a:blip xmlns:r="http://schemas.openxmlformats.org/officeDocument/2006/relationships" r:embed="rId206"/>
        <a:srcRect/>
        <a:stretch>
          <a:fillRect/>
        </a:stretch>
      </xdr:blipFill>
      <xdr:spPr bwMode="auto">
        <a:xfrm>
          <a:off x="7229475" y="190471425"/>
          <a:ext cx="2181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308</xdr:row>
      <xdr:rowOff>19050</xdr:rowOff>
    </xdr:from>
    <xdr:to>
      <xdr:col>2</xdr:col>
      <xdr:colOff>3028950</xdr:colOff>
      <xdr:row>308</xdr:row>
      <xdr:rowOff>447675</xdr:rowOff>
    </xdr:to>
    <xdr:pic>
      <xdr:nvPicPr>
        <xdr:cNvPr id="2777" name="Рисунок 261"/>
        <xdr:cNvPicPr>
          <a:picLocks noChangeAspect="1" noChangeArrowheads="1"/>
        </xdr:cNvPicPr>
      </xdr:nvPicPr>
      <xdr:blipFill>
        <a:blip xmlns:r="http://schemas.openxmlformats.org/officeDocument/2006/relationships" r:embed="rId207"/>
        <a:srcRect/>
        <a:stretch>
          <a:fillRect/>
        </a:stretch>
      </xdr:blipFill>
      <xdr:spPr bwMode="auto">
        <a:xfrm>
          <a:off x="7943850" y="191300100"/>
          <a:ext cx="714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309</xdr:row>
      <xdr:rowOff>190500</xdr:rowOff>
    </xdr:from>
    <xdr:to>
      <xdr:col>2</xdr:col>
      <xdr:colOff>2981325</xdr:colOff>
      <xdr:row>309</xdr:row>
      <xdr:rowOff>609600</xdr:rowOff>
    </xdr:to>
    <xdr:pic>
      <xdr:nvPicPr>
        <xdr:cNvPr id="2778" name="Рисунок 262"/>
        <xdr:cNvPicPr>
          <a:picLocks noChangeAspect="1" noChangeArrowheads="1"/>
        </xdr:cNvPicPr>
      </xdr:nvPicPr>
      <xdr:blipFill>
        <a:blip xmlns:r="http://schemas.openxmlformats.org/officeDocument/2006/relationships" r:embed="rId208"/>
        <a:srcRect/>
        <a:stretch>
          <a:fillRect/>
        </a:stretch>
      </xdr:blipFill>
      <xdr:spPr bwMode="auto">
        <a:xfrm>
          <a:off x="7962900" y="192271650"/>
          <a:ext cx="6477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847725</xdr:colOff>
      <xdr:row>311</xdr:row>
      <xdr:rowOff>152400</xdr:rowOff>
    </xdr:from>
    <xdr:to>
      <xdr:col>2</xdr:col>
      <xdr:colOff>4543425</xdr:colOff>
      <xdr:row>311</xdr:row>
      <xdr:rowOff>533400</xdr:rowOff>
    </xdr:to>
    <xdr:pic>
      <xdr:nvPicPr>
        <xdr:cNvPr id="2779" name="Рисунок 263"/>
        <xdr:cNvPicPr>
          <a:picLocks noChangeAspect="1" noChangeArrowheads="1"/>
        </xdr:cNvPicPr>
      </xdr:nvPicPr>
      <xdr:blipFill>
        <a:blip xmlns:r="http://schemas.openxmlformats.org/officeDocument/2006/relationships" r:embed="rId209"/>
        <a:srcRect/>
        <a:stretch>
          <a:fillRect/>
        </a:stretch>
      </xdr:blipFill>
      <xdr:spPr bwMode="auto">
        <a:xfrm>
          <a:off x="6477000" y="193462275"/>
          <a:ext cx="3695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312</xdr:row>
      <xdr:rowOff>66675</xdr:rowOff>
    </xdr:from>
    <xdr:to>
      <xdr:col>2</xdr:col>
      <xdr:colOff>2933700</xdr:colOff>
      <xdr:row>312</xdr:row>
      <xdr:rowOff>438150</xdr:rowOff>
    </xdr:to>
    <xdr:pic>
      <xdr:nvPicPr>
        <xdr:cNvPr id="2780" name="Рисунок 264"/>
        <xdr:cNvPicPr>
          <a:picLocks noChangeAspect="1" noChangeArrowheads="1"/>
        </xdr:cNvPicPr>
      </xdr:nvPicPr>
      <xdr:blipFill>
        <a:blip xmlns:r="http://schemas.openxmlformats.org/officeDocument/2006/relationships" r:embed="rId210"/>
        <a:srcRect/>
        <a:stretch>
          <a:fillRect/>
        </a:stretch>
      </xdr:blipFill>
      <xdr:spPr bwMode="auto">
        <a:xfrm>
          <a:off x="7896225" y="194176650"/>
          <a:ext cx="6667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2247900</xdr:colOff>
      <xdr:row>313</xdr:row>
      <xdr:rowOff>57150</xdr:rowOff>
    </xdr:from>
    <xdr:to>
      <xdr:col>2</xdr:col>
      <xdr:colOff>2876550</xdr:colOff>
      <xdr:row>313</xdr:row>
      <xdr:rowOff>485775</xdr:rowOff>
    </xdr:to>
    <xdr:pic>
      <xdr:nvPicPr>
        <xdr:cNvPr id="2781" name="Рисунок 265"/>
        <xdr:cNvPicPr>
          <a:picLocks noChangeAspect="1" noChangeArrowheads="1"/>
        </xdr:cNvPicPr>
      </xdr:nvPicPr>
      <xdr:blipFill>
        <a:blip xmlns:r="http://schemas.openxmlformats.org/officeDocument/2006/relationships" r:embed="rId211"/>
        <a:srcRect/>
        <a:stretch>
          <a:fillRect/>
        </a:stretch>
      </xdr:blipFill>
      <xdr:spPr bwMode="auto">
        <a:xfrm>
          <a:off x="7877175" y="194767200"/>
          <a:ext cx="628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314</xdr:row>
      <xdr:rowOff>38100</xdr:rowOff>
    </xdr:from>
    <xdr:to>
      <xdr:col>2</xdr:col>
      <xdr:colOff>2828925</xdr:colOff>
      <xdr:row>314</xdr:row>
      <xdr:rowOff>447675</xdr:rowOff>
    </xdr:to>
    <xdr:pic>
      <xdr:nvPicPr>
        <xdr:cNvPr id="2782" name="Рисунок 266"/>
        <xdr:cNvPicPr>
          <a:picLocks noChangeAspect="1" noChangeArrowheads="1"/>
        </xdr:cNvPicPr>
      </xdr:nvPicPr>
      <xdr:blipFill>
        <a:blip xmlns:r="http://schemas.openxmlformats.org/officeDocument/2006/relationships" r:embed="rId212"/>
        <a:srcRect/>
        <a:stretch>
          <a:fillRect/>
        </a:stretch>
      </xdr:blipFill>
      <xdr:spPr bwMode="auto">
        <a:xfrm>
          <a:off x="7858125" y="195348225"/>
          <a:ext cx="6000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1323975</xdr:colOff>
      <xdr:row>317</xdr:row>
      <xdr:rowOff>123825</xdr:rowOff>
    </xdr:from>
    <xdr:to>
      <xdr:col>2</xdr:col>
      <xdr:colOff>3762375</xdr:colOff>
      <xdr:row>317</xdr:row>
      <xdr:rowOff>581025</xdr:rowOff>
    </xdr:to>
    <xdr:pic>
      <xdr:nvPicPr>
        <xdr:cNvPr id="2783" name="Рисунок 273"/>
        <xdr:cNvPicPr>
          <a:picLocks noChangeAspect="1" noChangeArrowheads="1"/>
        </xdr:cNvPicPr>
      </xdr:nvPicPr>
      <xdr:blipFill>
        <a:blip xmlns:r="http://schemas.openxmlformats.org/officeDocument/2006/relationships" r:embed="rId213"/>
        <a:srcRect/>
        <a:stretch>
          <a:fillRect/>
        </a:stretch>
      </xdr:blipFill>
      <xdr:spPr bwMode="auto">
        <a:xfrm>
          <a:off x="6953250" y="196653150"/>
          <a:ext cx="2438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438150</xdr:colOff>
      <xdr:row>317</xdr:row>
      <xdr:rowOff>781050</xdr:rowOff>
    </xdr:from>
    <xdr:to>
      <xdr:col>2</xdr:col>
      <xdr:colOff>5086350</xdr:colOff>
      <xdr:row>318</xdr:row>
      <xdr:rowOff>371475</xdr:rowOff>
    </xdr:to>
    <xdr:pic>
      <xdr:nvPicPr>
        <xdr:cNvPr id="2784" name="Рисунок 274"/>
        <xdr:cNvPicPr>
          <a:picLocks noChangeAspect="1" noChangeArrowheads="1"/>
        </xdr:cNvPicPr>
      </xdr:nvPicPr>
      <xdr:blipFill>
        <a:blip xmlns:r="http://schemas.openxmlformats.org/officeDocument/2006/relationships" r:embed="rId214"/>
        <a:srcRect/>
        <a:stretch>
          <a:fillRect/>
        </a:stretch>
      </xdr:blipFill>
      <xdr:spPr bwMode="auto">
        <a:xfrm>
          <a:off x="6067425" y="197310375"/>
          <a:ext cx="4648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319</xdr:row>
      <xdr:rowOff>9525</xdr:rowOff>
    </xdr:from>
    <xdr:to>
      <xdr:col>2</xdr:col>
      <xdr:colOff>2905125</xdr:colOff>
      <xdr:row>319</xdr:row>
      <xdr:rowOff>409575</xdr:rowOff>
    </xdr:to>
    <xdr:pic>
      <xdr:nvPicPr>
        <xdr:cNvPr id="2785" name="Рисунок 275"/>
        <xdr:cNvPicPr>
          <a:picLocks noChangeAspect="1" noChangeArrowheads="1"/>
        </xdr:cNvPicPr>
      </xdr:nvPicPr>
      <xdr:blipFill>
        <a:blip xmlns:r="http://schemas.openxmlformats.org/officeDocument/2006/relationships" r:embed="rId215"/>
        <a:srcRect/>
        <a:stretch>
          <a:fillRect/>
        </a:stretch>
      </xdr:blipFill>
      <xdr:spPr bwMode="auto">
        <a:xfrm>
          <a:off x="7981950" y="197719950"/>
          <a:ext cx="552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2362200</xdr:colOff>
      <xdr:row>320</xdr:row>
      <xdr:rowOff>19050</xdr:rowOff>
    </xdr:from>
    <xdr:to>
      <xdr:col>2</xdr:col>
      <xdr:colOff>2914650</xdr:colOff>
      <xdr:row>321</xdr:row>
      <xdr:rowOff>38100</xdr:rowOff>
    </xdr:to>
    <xdr:pic>
      <xdr:nvPicPr>
        <xdr:cNvPr id="2786" name="Рисунок 276"/>
        <xdr:cNvPicPr>
          <a:picLocks noChangeAspect="1" noChangeArrowheads="1"/>
        </xdr:cNvPicPr>
      </xdr:nvPicPr>
      <xdr:blipFill>
        <a:blip xmlns:r="http://schemas.openxmlformats.org/officeDocument/2006/relationships" r:embed="rId216"/>
        <a:srcRect/>
        <a:stretch>
          <a:fillRect/>
        </a:stretch>
      </xdr:blipFill>
      <xdr:spPr bwMode="auto">
        <a:xfrm>
          <a:off x="7991475" y="198158100"/>
          <a:ext cx="552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321</xdr:row>
      <xdr:rowOff>76200</xdr:rowOff>
    </xdr:from>
    <xdr:to>
      <xdr:col>2</xdr:col>
      <xdr:colOff>2905125</xdr:colOff>
      <xdr:row>321</xdr:row>
      <xdr:rowOff>504825</xdr:rowOff>
    </xdr:to>
    <xdr:pic>
      <xdr:nvPicPr>
        <xdr:cNvPr id="2787" name="Рисунок 277"/>
        <xdr:cNvPicPr>
          <a:picLocks noChangeAspect="1" noChangeArrowheads="1"/>
        </xdr:cNvPicPr>
      </xdr:nvPicPr>
      <xdr:blipFill>
        <a:blip xmlns:r="http://schemas.openxmlformats.org/officeDocument/2006/relationships" r:embed="rId217"/>
        <a:srcRect/>
        <a:stretch>
          <a:fillRect/>
        </a:stretch>
      </xdr:blipFill>
      <xdr:spPr bwMode="auto">
        <a:xfrm>
          <a:off x="7962900" y="198615300"/>
          <a:ext cx="5715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2324100</xdr:colOff>
      <xdr:row>321</xdr:row>
      <xdr:rowOff>561975</xdr:rowOff>
    </xdr:from>
    <xdr:to>
      <xdr:col>2</xdr:col>
      <xdr:colOff>2905125</xdr:colOff>
      <xdr:row>323</xdr:row>
      <xdr:rowOff>0</xdr:rowOff>
    </xdr:to>
    <xdr:pic>
      <xdr:nvPicPr>
        <xdr:cNvPr id="2788" name="Рисунок 278"/>
        <xdr:cNvPicPr>
          <a:picLocks noChangeAspect="1" noChangeArrowheads="1"/>
        </xdr:cNvPicPr>
      </xdr:nvPicPr>
      <xdr:blipFill>
        <a:blip xmlns:r="http://schemas.openxmlformats.org/officeDocument/2006/relationships" r:embed="rId218"/>
        <a:srcRect/>
        <a:stretch>
          <a:fillRect/>
        </a:stretch>
      </xdr:blipFill>
      <xdr:spPr bwMode="auto">
        <a:xfrm>
          <a:off x="7953375" y="199101075"/>
          <a:ext cx="581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323</xdr:row>
      <xdr:rowOff>0</xdr:rowOff>
    </xdr:from>
    <xdr:to>
      <xdr:col>2</xdr:col>
      <xdr:colOff>2914650</xdr:colOff>
      <xdr:row>324</xdr:row>
      <xdr:rowOff>28575</xdr:rowOff>
    </xdr:to>
    <xdr:pic>
      <xdr:nvPicPr>
        <xdr:cNvPr id="2789" name="Рисунок 279"/>
        <xdr:cNvPicPr>
          <a:picLocks noChangeAspect="1" noChangeArrowheads="1"/>
        </xdr:cNvPicPr>
      </xdr:nvPicPr>
      <xdr:blipFill>
        <a:blip xmlns:r="http://schemas.openxmlformats.org/officeDocument/2006/relationships" r:embed="rId219"/>
        <a:srcRect/>
        <a:stretch>
          <a:fillRect/>
        </a:stretch>
      </xdr:blipFill>
      <xdr:spPr bwMode="auto">
        <a:xfrm>
          <a:off x="7981950" y="199539225"/>
          <a:ext cx="5619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2381250</xdr:colOff>
      <xdr:row>324</xdr:row>
      <xdr:rowOff>9525</xdr:rowOff>
    </xdr:from>
    <xdr:to>
      <xdr:col>2</xdr:col>
      <xdr:colOff>3000375</xdr:colOff>
      <xdr:row>325</xdr:row>
      <xdr:rowOff>28575</xdr:rowOff>
    </xdr:to>
    <xdr:pic>
      <xdr:nvPicPr>
        <xdr:cNvPr id="2790" name="Рисунок 280"/>
        <xdr:cNvPicPr>
          <a:picLocks noChangeAspect="1" noChangeArrowheads="1"/>
        </xdr:cNvPicPr>
      </xdr:nvPicPr>
      <xdr:blipFill>
        <a:blip xmlns:r="http://schemas.openxmlformats.org/officeDocument/2006/relationships" r:embed="rId220"/>
        <a:srcRect/>
        <a:stretch>
          <a:fillRect/>
        </a:stretch>
      </xdr:blipFill>
      <xdr:spPr bwMode="auto">
        <a:xfrm>
          <a:off x="8010525" y="199948800"/>
          <a:ext cx="619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1276350</xdr:colOff>
      <xdr:row>72</xdr:row>
      <xdr:rowOff>47625</xdr:rowOff>
    </xdr:from>
    <xdr:to>
      <xdr:col>2</xdr:col>
      <xdr:colOff>3857625</xdr:colOff>
      <xdr:row>72</xdr:row>
      <xdr:rowOff>466725</xdr:rowOff>
    </xdr:to>
    <xdr:pic>
      <xdr:nvPicPr>
        <xdr:cNvPr id="2791" name="Рисунок 289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6905625" y="46958250"/>
          <a:ext cx="25812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1143000</xdr:colOff>
      <xdr:row>72</xdr:row>
      <xdr:rowOff>447675</xdr:rowOff>
    </xdr:from>
    <xdr:to>
      <xdr:col>2</xdr:col>
      <xdr:colOff>3952875</xdr:colOff>
      <xdr:row>72</xdr:row>
      <xdr:rowOff>914400</xdr:rowOff>
    </xdr:to>
    <xdr:pic>
      <xdr:nvPicPr>
        <xdr:cNvPr id="2792" name="Рисунок 291"/>
        <xdr:cNvPicPr>
          <a:picLocks noChangeAspect="1" noChangeArrowheads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6772275" y="47358300"/>
          <a:ext cx="28098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1428750</xdr:colOff>
      <xdr:row>76</xdr:row>
      <xdr:rowOff>514350</xdr:rowOff>
    </xdr:from>
    <xdr:to>
      <xdr:col>2</xdr:col>
      <xdr:colOff>3600450</xdr:colOff>
      <xdr:row>78</xdr:row>
      <xdr:rowOff>28575</xdr:rowOff>
    </xdr:to>
    <xdr:pic>
      <xdr:nvPicPr>
        <xdr:cNvPr id="2793" name="Рисунок 292"/>
        <xdr:cNvPicPr>
          <a:picLocks noChangeAspect="1" noChangeArrowheads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058025" y="50368200"/>
          <a:ext cx="21717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819150</xdr:colOff>
      <xdr:row>76</xdr:row>
      <xdr:rowOff>66675</xdr:rowOff>
    </xdr:from>
    <xdr:to>
      <xdr:col>2</xdr:col>
      <xdr:colOff>4419600</xdr:colOff>
      <xdr:row>76</xdr:row>
      <xdr:rowOff>485775</xdr:rowOff>
    </xdr:to>
    <xdr:pic>
      <xdr:nvPicPr>
        <xdr:cNvPr id="2794" name="Рисунок 293"/>
        <xdr:cNvPicPr>
          <a:picLocks noChangeAspect="1" noChangeArrowheads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6448425" y="49920525"/>
          <a:ext cx="3600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3295134</xdr:colOff>
      <xdr:row>76</xdr:row>
      <xdr:rowOff>51487</xdr:rowOff>
    </xdr:from>
    <xdr:to>
      <xdr:col>1</xdr:col>
      <xdr:colOff>4337735</xdr:colOff>
      <xdr:row>76</xdr:row>
      <xdr:rowOff>411893</xdr:rowOff>
    </xdr:to>
    <xdr:sp macro="" textlink="">
      <xdr:nvSpPr>
        <xdr:cNvPr id="295" name="TextBox 294"/>
        <xdr:cNvSpPr txBox="1"/>
      </xdr:nvSpPr>
      <xdr:spPr>
        <a:xfrm>
          <a:off x="3977330" y="52297399"/>
          <a:ext cx="1042601" cy="360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1100"/>
        </a:p>
      </xdr:txBody>
    </xdr:sp>
    <xdr:clientData/>
  </xdr:twoCellAnchor>
  <xdr:twoCellAnchor>
    <xdr:from>
      <xdr:col>2</xdr:col>
      <xdr:colOff>2305050</xdr:colOff>
      <xdr:row>130</xdr:row>
      <xdr:rowOff>66675</xdr:rowOff>
    </xdr:from>
    <xdr:to>
      <xdr:col>2</xdr:col>
      <xdr:colOff>3105150</xdr:colOff>
      <xdr:row>130</xdr:row>
      <xdr:rowOff>485775</xdr:rowOff>
    </xdr:to>
    <xdr:pic>
      <xdr:nvPicPr>
        <xdr:cNvPr id="2796" name="Рисунок 295"/>
        <xdr:cNvPicPr>
          <a:picLocks noChangeAspect="1" noChangeArrowheads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934325" y="89182575"/>
          <a:ext cx="800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132</xdr:row>
      <xdr:rowOff>180975</xdr:rowOff>
    </xdr:from>
    <xdr:to>
      <xdr:col>2</xdr:col>
      <xdr:colOff>3114675</xdr:colOff>
      <xdr:row>132</xdr:row>
      <xdr:rowOff>609600</xdr:rowOff>
    </xdr:to>
    <xdr:pic>
      <xdr:nvPicPr>
        <xdr:cNvPr id="2797" name="Рисунок 296"/>
        <xdr:cNvPicPr>
          <a:picLocks noChangeAspect="1" noChangeArrowheads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7943850" y="90497025"/>
          <a:ext cx="800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134</xdr:row>
      <xdr:rowOff>304800</xdr:rowOff>
    </xdr:from>
    <xdr:to>
      <xdr:col>2</xdr:col>
      <xdr:colOff>3124200</xdr:colOff>
      <xdr:row>134</xdr:row>
      <xdr:rowOff>781050</xdr:rowOff>
    </xdr:to>
    <xdr:pic>
      <xdr:nvPicPr>
        <xdr:cNvPr id="2798" name="Рисунок 297"/>
        <xdr:cNvPicPr>
          <a:picLocks noChangeAspect="1" noChangeArrowheads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7981950" y="92325825"/>
          <a:ext cx="771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136</xdr:row>
      <xdr:rowOff>333375</xdr:rowOff>
    </xdr:from>
    <xdr:to>
      <xdr:col>2</xdr:col>
      <xdr:colOff>3114675</xdr:colOff>
      <xdr:row>136</xdr:row>
      <xdr:rowOff>800100</xdr:rowOff>
    </xdr:to>
    <xdr:pic>
      <xdr:nvPicPr>
        <xdr:cNvPr id="2799" name="Рисунок 298"/>
        <xdr:cNvPicPr>
          <a:picLocks noChangeAspect="1" noChangeArrowheads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943850" y="94354650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203</xdr:row>
      <xdr:rowOff>57150</xdr:rowOff>
    </xdr:from>
    <xdr:to>
      <xdr:col>2</xdr:col>
      <xdr:colOff>2819400</xdr:colOff>
      <xdr:row>203</xdr:row>
      <xdr:rowOff>466725</xdr:rowOff>
    </xdr:to>
    <xdr:pic>
      <xdr:nvPicPr>
        <xdr:cNvPr id="2800" name="Рисунок 299"/>
        <xdr:cNvPicPr>
          <a:picLocks noChangeAspect="1" noChangeArrowheads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7943850" y="1310830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95</xdr:row>
      <xdr:rowOff>476250</xdr:rowOff>
    </xdr:from>
    <xdr:to>
      <xdr:col>2</xdr:col>
      <xdr:colOff>2828925</xdr:colOff>
      <xdr:row>97</xdr:row>
      <xdr:rowOff>19050</xdr:rowOff>
    </xdr:to>
    <xdr:pic>
      <xdr:nvPicPr>
        <xdr:cNvPr id="2801" name="Рисунок 267"/>
        <xdr:cNvPicPr>
          <a:picLocks noChangeAspect="1" noChangeArrowheads="1"/>
        </xdr:cNvPicPr>
      </xdr:nvPicPr>
      <xdr:blipFill>
        <a:blip xmlns:r="http://schemas.openxmlformats.org/officeDocument/2006/relationships" r:embed="rId221"/>
        <a:srcRect/>
        <a:stretch>
          <a:fillRect/>
        </a:stretch>
      </xdr:blipFill>
      <xdr:spPr bwMode="auto">
        <a:xfrm>
          <a:off x="8001000" y="62512575"/>
          <a:ext cx="4572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96</xdr:row>
      <xdr:rowOff>409575</xdr:rowOff>
    </xdr:from>
    <xdr:to>
      <xdr:col>2</xdr:col>
      <xdr:colOff>2857500</xdr:colOff>
      <xdr:row>98</xdr:row>
      <xdr:rowOff>47625</xdr:rowOff>
    </xdr:to>
    <xdr:pic>
      <xdr:nvPicPr>
        <xdr:cNvPr id="2802" name="Рисунок 268"/>
        <xdr:cNvPicPr>
          <a:picLocks noChangeAspect="1" noChangeArrowheads="1"/>
        </xdr:cNvPicPr>
      </xdr:nvPicPr>
      <xdr:blipFill>
        <a:blip xmlns:r="http://schemas.openxmlformats.org/officeDocument/2006/relationships" r:embed="rId222"/>
        <a:srcRect/>
        <a:stretch>
          <a:fillRect/>
        </a:stretch>
      </xdr:blipFill>
      <xdr:spPr bwMode="auto">
        <a:xfrm>
          <a:off x="7981950" y="62960250"/>
          <a:ext cx="5048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2409825</xdr:colOff>
      <xdr:row>98</xdr:row>
      <xdr:rowOff>9525</xdr:rowOff>
    </xdr:from>
    <xdr:to>
      <xdr:col>2</xdr:col>
      <xdr:colOff>2790825</xdr:colOff>
      <xdr:row>99</xdr:row>
      <xdr:rowOff>9525</xdr:rowOff>
    </xdr:to>
    <xdr:pic>
      <xdr:nvPicPr>
        <xdr:cNvPr id="2803" name="Рисунок 269"/>
        <xdr:cNvPicPr>
          <a:picLocks noChangeAspect="1" noChangeArrowheads="1"/>
        </xdr:cNvPicPr>
      </xdr:nvPicPr>
      <xdr:blipFill>
        <a:blip xmlns:r="http://schemas.openxmlformats.org/officeDocument/2006/relationships" r:embed="rId223"/>
        <a:srcRect/>
        <a:stretch>
          <a:fillRect/>
        </a:stretch>
      </xdr:blipFill>
      <xdr:spPr bwMode="auto">
        <a:xfrm>
          <a:off x="8039100" y="63398400"/>
          <a:ext cx="381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100</xdr:row>
      <xdr:rowOff>9525</xdr:rowOff>
    </xdr:from>
    <xdr:to>
      <xdr:col>2</xdr:col>
      <xdr:colOff>2924175</xdr:colOff>
      <xdr:row>100</xdr:row>
      <xdr:rowOff>400050</xdr:rowOff>
    </xdr:to>
    <xdr:pic>
      <xdr:nvPicPr>
        <xdr:cNvPr id="2804" name="Рисунок 270"/>
        <xdr:cNvPicPr>
          <a:picLocks noChangeAspect="1" noChangeArrowheads="1"/>
        </xdr:cNvPicPr>
      </xdr:nvPicPr>
      <xdr:blipFill>
        <a:blip xmlns:r="http://schemas.openxmlformats.org/officeDocument/2006/relationships" r:embed="rId224"/>
        <a:srcRect/>
        <a:stretch>
          <a:fillRect/>
        </a:stretch>
      </xdr:blipFill>
      <xdr:spPr bwMode="auto">
        <a:xfrm>
          <a:off x="8001000" y="64236600"/>
          <a:ext cx="5524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2352675</xdr:colOff>
      <xdr:row>101</xdr:row>
      <xdr:rowOff>0</xdr:rowOff>
    </xdr:from>
    <xdr:to>
      <xdr:col>2</xdr:col>
      <xdr:colOff>2828925</xdr:colOff>
      <xdr:row>101</xdr:row>
      <xdr:rowOff>409575</xdr:rowOff>
    </xdr:to>
    <xdr:pic>
      <xdr:nvPicPr>
        <xdr:cNvPr id="2805" name="Рисунок 271"/>
        <xdr:cNvPicPr>
          <a:picLocks noChangeAspect="1" noChangeArrowheads="1"/>
        </xdr:cNvPicPr>
      </xdr:nvPicPr>
      <xdr:blipFill>
        <a:blip xmlns:r="http://schemas.openxmlformats.org/officeDocument/2006/relationships" r:embed="rId225"/>
        <a:srcRect/>
        <a:stretch>
          <a:fillRect/>
        </a:stretch>
      </xdr:blipFill>
      <xdr:spPr bwMode="auto">
        <a:xfrm>
          <a:off x="7981950" y="64646175"/>
          <a:ext cx="476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2371725</xdr:colOff>
      <xdr:row>102</xdr:row>
      <xdr:rowOff>47625</xdr:rowOff>
    </xdr:from>
    <xdr:to>
      <xdr:col>2</xdr:col>
      <xdr:colOff>2905125</xdr:colOff>
      <xdr:row>102</xdr:row>
      <xdr:rowOff>428625</xdr:rowOff>
    </xdr:to>
    <xdr:pic>
      <xdr:nvPicPr>
        <xdr:cNvPr id="2806" name="Рисунок 272"/>
        <xdr:cNvPicPr>
          <a:picLocks noChangeAspect="1" noChangeArrowheads="1"/>
        </xdr:cNvPicPr>
      </xdr:nvPicPr>
      <xdr:blipFill>
        <a:blip xmlns:r="http://schemas.openxmlformats.org/officeDocument/2006/relationships" r:embed="rId226"/>
        <a:srcRect/>
        <a:stretch>
          <a:fillRect/>
        </a:stretch>
      </xdr:blipFill>
      <xdr:spPr bwMode="auto">
        <a:xfrm>
          <a:off x="8001000" y="65112900"/>
          <a:ext cx="533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666750</xdr:colOff>
      <xdr:row>218</xdr:row>
      <xdr:rowOff>9525</xdr:rowOff>
    </xdr:from>
    <xdr:to>
      <xdr:col>2</xdr:col>
      <xdr:colOff>4733925</xdr:colOff>
      <xdr:row>218</xdr:row>
      <xdr:rowOff>447675</xdr:rowOff>
    </xdr:to>
    <xdr:pic>
      <xdr:nvPicPr>
        <xdr:cNvPr id="2807" name="Рисунок 281"/>
        <xdr:cNvPicPr>
          <a:picLocks noChangeAspect="1" noChangeArrowheads="1"/>
        </xdr:cNvPicPr>
      </xdr:nvPicPr>
      <xdr:blipFill>
        <a:blip xmlns:r="http://schemas.openxmlformats.org/officeDocument/2006/relationships" r:embed="rId227"/>
        <a:srcRect/>
        <a:stretch>
          <a:fillRect/>
        </a:stretch>
      </xdr:blipFill>
      <xdr:spPr bwMode="auto">
        <a:xfrm>
          <a:off x="6296025" y="139055475"/>
          <a:ext cx="4067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666750</xdr:colOff>
      <xdr:row>218</xdr:row>
      <xdr:rowOff>485775</xdr:rowOff>
    </xdr:from>
    <xdr:to>
      <xdr:col>2</xdr:col>
      <xdr:colOff>4419600</xdr:colOff>
      <xdr:row>218</xdr:row>
      <xdr:rowOff>885825</xdr:rowOff>
    </xdr:to>
    <xdr:pic>
      <xdr:nvPicPr>
        <xdr:cNvPr id="2808" name="Рисунок 282"/>
        <xdr:cNvPicPr>
          <a:picLocks noChangeAspect="1" noChangeArrowheads="1"/>
        </xdr:cNvPicPr>
      </xdr:nvPicPr>
      <xdr:blipFill>
        <a:blip xmlns:r="http://schemas.openxmlformats.org/officeDocument/2006/relationships" r:embed="rId228"/>
        <a:srcRect/>
        <a:stretch>
          <a:fillRect/>
        </a:stretch>
      </xdr:blipFill>
      <xdr:spPr bwMode="auto">
        <a:xfrm>
          <a:off x="6296025" y="139531725"/>
          <a:ext cx="3752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</xdr:colOff>
      <xdr:row>218</xdr:row>
      <xdr:rowOff>914400</xdr:rowOff>
    </xdr:from>
    <xdr:to>
      <xdr:col>2</xdr:col>
      <xdr:colOff>5133975</xdr:colOff>
      <xdr:row>218</xdr:row>
      <xdr:rowOff>1247775</xdr:rowOff>
    </xdr:to>
    <xdr:pic>
      <xdr:nvPicPr>
        <xdr:cNvPr id="2809" name="Рисунок 283"/>
        <xdr:cNvPicPr>
          <a:picLocks noChangeAspect="1" noChangeArrowheads="1"/>
        </xdr:cNvPicPr>
      </xdr:nvPicPr>
      <xdr:blipFill>
        <a:blip xmlns:r="http://schemas.openxmlformats.org/officeDocument/2006/relationships" r:embed="rId229"/>
        <a:srcRect/>
        <a:stretch>
          <a:fillRect/>
        </a:stretch>
      </xdr:blipFill>
      <xdr:spPr bwMode="auto">
        <a:xfrm>
          <a:off x="5676900" y="139960350"/>
          <a:ext cx="50863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619125</xdr:colOff>
      <xdr:row>218</xdr:row>
      <xdr:rowOff>1362075</xdr:rowOff>
    </xdr:from>
    <xdr:to>
      <xdr:col>2</xdr:col>
      <xdr:colOff>4752975</xdr:colOff>
      <xdr:row>218</xdr:row>
      <xdr:rowOff>1800225</xdr:rowOff>
    </xdr:to>
    <xdr:pic>
      <xdr:nvPicPr>
        <xdr:cNvPr id="2810" name="Рисунок 284"/>
        <xdr:cNvPicPr>
          <a:picLocks noChangeAspect="1" noChangeArrowheads="1"/>
        </xdr:cNvPicPr>
      </xdr:nvPicPr>
      <xdr:blipFill>
        <a:blip xmlns:r="http://schemas.openxmlformats.org/officeDocument/2006/relationships" r:embed="rId230"/>
        <a:srcRect/>
        <a:stretch>
          <a:fillRect/>
        </a:stretch>
      </xdr:blipFill>
      <xdr:spPr bwMode="auto">
        <a:xfrm>
          <a:off x="6248400" y="140408025"/>
          <a:ext cx="413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619125</xdr:colOff>
      <xdr:row>218</xdr:row>
      <xdr:rowOff>1838325</xdr:rowOff>
    </xdr:from>
    <xdr:to>
      <xdr:col>2</xdr:col>
      <xdr:colOff>4781550</xdr:colOff>
      <xdr:row>218</xdr:row>
      <xdr:rowOff>2276475</xdr:rowOff>
    </xdr:to>
    <xdr:pic>
      <xdr:nvPicPr>
        <xdr:cNvPr id="2811" name="Рисунок 285"/>
        <xdr:cNvPicPr>
          <a:picLocks noChangeAspect="1" noChangeArrowheads="1"/>
        </xdr:cNvPicPr>
      </xdr:nvPicPr>
      <xdr:blipFill>
        <a:blip xmlns:r="http://schemas.openxmlformats.org/officeDocument/2006/relationships" r:embed="rId231"/>
        <a:srcRect/>
        <a:stretch>
          <a:fillRect/>
        </a:stretch>
      </xdr:blipFill>
      <xdr:spPr bwMode="auto">
        <a:xfrm>
          <a:off x="6248400" y="140884275"/>
          <a:ext cx="41624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1714500</xdr:colOff>
      <xdr:row>251</xdr:row>
      <xdr:rowOff>771525</xdr:rowOff>
    </xdr:from>
    <xdr:to>
      <xdr:col>2</xdr:col>
      <xdr:colOff>3695700</xdr:colOff>
      <xdr:row>253</xdr:row>
      <xdr:rowOff>47625</xdr:rowOff>
    </xdr:to>
    <xdr:pic>
      <xdr:nvPicPr>
        <xdr:cNvPr id="2812" name="Рисунок 286"/>
        <xdr:cNvPicPr>
          <a:picLocks noChangeAspect="1" noChangeArrowheads="1"/>
        </xdr:cNvPicPr>
      </xdr:nvPicPr>
      <xdr:blipFill>
        <a:blip xmlns:r="http://schemas.openxmlformats.org/officeDocument/2006/relationships" r:embed="rId232"/>
        <a:srcRect/>
        <a:stretch>
          <a:fillRect/>
        </a:stretch>
      </xdr:blipFill>
      <xdr:spPr bwMode="auto">
        <a:xfrm>
          <a:off x="7343775" y="159448500"/>
          <a:ext cx="19812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2057400</xdr:colOff>
      <xdr:row>260</xdr:row>
      <xdr:rowOff>552450</xdr:rowOff>
    </xdr:from>
    <xdr:to>
      <xdr:col>2</xdr:col>
      <xdr:colOff>3362325</xdr:colOff>
      <xdr:row>261</xdr:row>
      <xdr:rowOff>371475</xdr:rowOff>
    </xdr:to>
    <xdr:pic>
      <xdr:nvPicPr>
        <xdr:cNvPr id="2813" name="Рисунок 287"/>
        <xdr:cNvPicPr>
          <a:picLocks noChangeAspect="1" noChangeArrowheads="1"/>
        </xdr:cNvPicPr>
      </xdr:nvPicPr>
      <xdr:blipFill>
        <a:blip xmlns:r="http://schemas.openxmlformats.org/officeDocument/2006/relationships" r:embed="rId233"/>
        <a:srcRect/>
        <a:stretch>
          <a:fillRect/>
        </a:stretch>
      </xdr:blipFill>
      <xdr:spPr bwMode="auto">
        <a:xfrm>
          <a:off x="7686675" y="164258625"/>
          <a:ext cx="13049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1943100</xdr:colOff>
      <xdr:row>23</xdr:row>
      <xdr:rowOff>9525</xdr:rowOff>
    </xdr:from>
    <xdr:to>
      <xdr:col>2</xdr:col>
      <xdr:colOff>3333750</xdr:colOff>
      <xdr:row>23</xdr:row>
      <xdr:rowOff>409575</xdr:rowOff>
    </xdr:to>
    <xdr:pic>
      <xdr:nvPicPr>
        <xdr:cNvPr id="2814" name="Рисунок 288"/>
        <xdr:cNvPicPr>
          <a:picLocks noChangeAspect="1" noChangeArrowheads="1"/>
        </xdr:cNvPicPr>
      </xdr:nvPicPr>
      <xdr:blipFill>
        <a:blip xmlns:r="http://schemas.openxmlformats.org/officeDocument/2006/relationships" r:embed="rId234"/>
        <a:srcRect/>
        <a:stretch>
          <a:fillRect/>
        </a:stretch>
      </xdr:blipFill>
      <xdr:spPr bwMode="auto">
        <a:xfrm>
          <a:off x="7572375" y="14820900"/>
          <a:ext cx="1390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1943100</xdr:colOff>
      <xdr:row>24</xdr:row>
      <xdr:rowOff>38100</xdr:rowOff>
    </xdr:from>
    <xdr:to>
      <xdr:col>2</xdr:col>
      <xdr:colOff>3362325</xdr:colOff>
      <xdr:row>24</xdr:row>
      <xdr:rowOff>419100</xdr:rowOff>
    </xdr:to>
    <xdr:pic>
      <xdr:nvPicPr>
        <xdr:cNvPr id="2815" name="Рисунок 300"/>
        <xdr:cNvPicPr>
          <a:picLocks noChangeAspect="1" noChangeArrowheads="1"/>
        </xdr:cNvPicPr>
      </xdr:nvPicPr>
      <xdr:blipFill>
        <a:blip xmlns:r="http://schemas.openxmlformats.org/officeDocument/2006/relationships" r:embed="rId235"/>
        <a:srcRect/>
        <a:stretch>
          <a:fillRect/>
        </a:stretch>
      </xdr:blipFill>
      <xdr:spPr bwMode="auto">
        <a:xfrm>
          <a:off x="7572375" y="15268575"/>
          <a:ext cx="1419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1952625</xdr:colOff>
      <xdr:row>25</xdr:row>
      <xdr:rowOff>9525</xdr:rowOff>
    </xdr:from>
    <xdr:to>
      <xdr:col>2</xdr:col>
      <xdr:colOff>3400425</xdr:colOff>
      <xdr:row>26</xdr:row>
      <xdr:rowOff>0</xdr:rowOff>
    </xdr:to>
    <xdr:pic>
      <xdr:nvPicPr>
        <xdr:cNvPr id="2816" name="Рисунок 301"/>
        <xdr:cNvPicPr>
          <a:picLocks noChangeAspect="1" noChangeArrowheads="1"/>
        </xdr:cNvPicPr>
      </xdr:nvPicPr>
      <xdr:blipFill>
        <a:blip xmlns:r="http://schemas.openxmlformats.org/officeDocument/2006/relationships" r:embed="rId236"/>
        <a:srcRect/>
        <a:stretch>
          <a:fillRect/>
        </a:stretch>
      </xdr:blipFill>
      <xdr:spPr bwMode="auto">
        <a:xfrm>
          <a:off x="7581900" y="15659100"/>
          <a:ext cx="14478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2381250</xdr:colOff>
      <xdr:row>104</xdr:row>
      <xdr:rowOff>0</xdr:rowOff>
    </xdr:from>
    <xdr:to>
      <xdr:col>2</xdr:col>
      <xdr:colOff>2933700</xdr:colOff>
      <xdr:row>104</xdr:row>
      <xdr:rowOff>390525</xdr:rowOff>
    </xdr:to>
    <xdr:pic>
      <xdr:nvPicPr>
        <xdr:cNvPr id="2817" name="Рисунок 302"/>
        <xdr:cNvPicPr>
          <a:picLocks noChangeAspect="1" noChangeArrowheads="1"/>
        </xdr:cNvPicPr>
      </xdr:nvPicPr>
      <xdr:blipFill>
        <a:blip xmlns:r="http://schemas.openxmlformats.org/officeDocument/2006/relationships" r:embed="rId237"/>
        <a:srcRect/>
        <a:stretch>
          <a:fillRect/>
        </a:stretch>
      </xdr:blipFill>
      <xdr:spPr bwMode="auto">
        <a:xfrm>
          <a:off x="8010525" y="66084450"/>
          <a:ext cx="5524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2266950</xdr:colOff>
      <xdr:row>167</xdr:row>
      <xdr:rowOff>0</xdr:rowOff>
    </xdr:from>
    <xdr:to>
      <xdr:col>2</xdr:col>
      <xdr:colOff>2895600</xdr:colOff>
      <xdr:row>168</xdr:row>
      <xdr:rowOff>0</xdr:rowOff>
    </xdr:to>
    <xdr:pic>
      <xdr:nvPicPr>
        <xdr:cNvPr id="2818" name="Рисунок 305"/>
        <xdr:cNvPicPr>
          <a:picLocks noChangeAspect="1" noChangeArrowheads="1"/>
        </xdr:cNvPicPr>
      </xdr:nvPicPr>
      <xdr:blipFill>
        <a:blip xmlns:r="http://schemas.openxmlformats.org/officeDocument/2006/relationships" r:embed="rId238"/>
        <a:srcRect/>
        <a:stretch>
          <a:fillRect/>
        </a:stretch>
      </xdr:blipFill>
      <xdr:spPr bwMode="auto">
        <a:xfrm>
          <a:off x="7896225" y="112604550"/>
          <a:ext cx="628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2428875</xdr:colOff>
      <xdr:row>282</xdr:row>
      <xdr:rowOff>142875</xdr:rowOff>
    </xdr:from>
    <xdr:to>
      <xdr:col>2</xdr:col>
      <xdr:colOff>2819400</xdr:colOff>
      <xdr:row>282</xdr:row>
      <xdr:rowOff>581025</xdr:rowOff>
    </xdr:to>
    <xdr:pic>
      <xdr:nvPicPr>
        <xdr:cNvPr id="2819" name="Рисунок 306"/>
        <xdr:cNvPicPr>
          <a:picLocks noChangeAspect="1" noChangeArrowheads="1"/>
        </xdr:cNvPicPr>
      </xdr:nvPicPr>
      <xdr:blipFill>
        <a:blip xmlns:r="http://schemas.openxmlformats.org/officeDocument/2006/relationships" r:embed="rId239"/>
        <a:srcRect/>
        <a:stretch>
          <a:fillRect/>
        </a:stretch>
      </xdr:blipFill>
      <xdr:spPr bwMode="auto">
        <a:xfrm>
          <a:off x="8058150" y="176574450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2333625</xdr:colOff>
      <xdr:row>16</xdr:row>
      <xdr:rowOff>323850</xdr:rowOff>
    </xdr:from>
    <xdr:to>
      <xdr:col>2</xdr:col>
      <xdr:colOff>3048000</xdr:colOff>
      <xdr:row>16</xdr:row>
      <xdr:rowOff>733425</xdr:rowOff>
    </xdr:to>
    <xdr:pic>
      <xdr:nvPicPr>
        <xdr:cNvPr id="2820" name="Рисунок 307"/>
        <xdr:cNvPicPr>
          <a:picLocks noChangeAspect="1" noChangeArrowheads="1"/>
        </xdr:cNvPicPr>
      </xdr:nvPicPr>
      <xdr:blipFill>
        <a:blip xmlns:r="http://schemas.openxmlformats.org/officeDocument/2006/relationships" r:embed="rId240"/>
        <a:srcRect/>
        <a:stretch>
          <a:fillRect/>
        </a:stretch>
      </xdr:blipFill>
      <xdr:spPr bwMode="auto">
        <a:xfrm>
          <a:off x="7962900" y="10534650"/>
          <a:ext cx="7143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2314575</xdr:colOff>
      <xdr:row>17</xdr:row>
      <xdr:rowOff>209550</xdr:rowOff>
    </xdr:from>
    <xdr:to>
      <xdr:col>2</xdr:col>
      <xdr:colOff>2905125</xdr:colOff>
      <xdr:row>17</xdr:row>
      <xdr:rowOff>647700</xdr:rowOff>
    </xdr:to>
    <xdr:pic>
      <xdr:nvPicPr>
        <xdr:cNvPr id="2821" name="Рисунок 308"/>
        <xdr:cNvPicPr>
          <a:picLocks noChangeAspect="1" noChangeArrowheads="1"/>
        </xdr:cNvPicPr>
      </xdr:nvPicPr>
      <xdr:blipFill>
        <a:blip xmlns:r="http://schemas.openxmlformats.org/officeDocument/2006/relationships" r:embed="rId241"/>
        <a:srcRect/>
        <a:stretch>
          <a:fillRect/>
        </a:stretch>
      </xdr:blipFill>
      <xdr:spPr bwMode="auto">
        <a:xfrm>
          <a:off x="7943850" y="11420475"/>
          <a:ext cx="5905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2343150</xdr:colOff>
      <xdr:row>19</xdr:row>
      <xdr:rowOff>266700</xdr:rowOff>
    </xdr:from>
    <xdr:to>
      <xdr:col>2</xdr:col>
      <xdr:colOff>3009900</xdr:colOff>
      <xdr:row>19</xdr:row>
      <xdr:rowOff>628650</xdr:rowOff>
    </xdr:to>
    <xdr:pic>
      <xdr:nvPicPr>
        <xdr:cNvPr id="2822" name="Рисунок 309"/>
        <xdr:cNvPicPr>
          <a:picLocks noChangeAspect="1" noChangeArrowheads="1"/>
        </xdr:cNvPicPr>
      </xdr:nvPicPr>
      <xdr:blipFill>
        <a:blip xmlns:r="http://schemas.openxmlformats.org/officeDocument/2006/relationships" r:embed="rId242"/>
        <a:srcRect/>
        <a:stretch>
          <a:fillRect/>
        </a:stretch>
      </xdr:blipFill>
      <xdr:spPr bwMode="auto">
        <a:xfrm>
          <a:off x="7972425" y="12277725"/>
          <a:ext cx="666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2381250</xdr:colOff>
      <xdr:row>20</xdr:row>
      <xdr:rowOff>171450</xdr:rowOff>
    </xdr:from>
    <xdr:to>
      <xdr:col>2</xdr:col>
      <xdr:colOff>2962275</xdr:colOff>
      <xdr:row>20</xdr:row>
      <xdr:rowOff>600075</xdr:rowOff>
    </xdr:to>
    <xdr:pic>
      <xdr:nvPicPr>
        <xdr:cNvPr id="2823" name="Рисунок 310"/>
        <xdr:cNvPicPr>
          <a:picLocks noChangeAspect="1" noChangeArrowheads="1"/>
        </xdr:cNvPicPr>
      </xdr:nvPicPr>
      <xdr:blipFill>
        <a:blip xmlns:r="http://schemas.openxmlformats.org/officeDocument/2006/relationships" r:embed="rId243"/>
        <a:srcRect/>
        <a:stretch>
          <a:fillRect/>
        </a:stretch>
      </xdr:blipFill>
      <xdr:spPr bwMode="auto">
        <a:xfrm>
          <a:off x="8010525" y="13182600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5"/>
  <sheetViews>
    <sheetView tabSelected="1" zoomScale="62" zoomScaleNormal="62" zoomScaleSheetLayoutView="76" workbookViewId="0">
      <pane xSplit="1" ySplit="1" topLeftCell="B306" activePane="bottomRight" state="frozen"/>
      <selection pane="topRight" activeCell="B1" sqref="B1"/>
      <selection pane="bottomLeft" activeCell="A2" sqref="A2"/>
      <selection pane="bottomRight" sqref="A1:I325"/>
    </sheetView>
  </sheetViews>
  <sheetFormatPr defaultRowHeight="15.75"/>
  <cols>
    <col min="1" max="1" width="10.140625" style="7" bestFit="1" customWidth="1"/>
    <col min="2" max="2" width="74.28515625" style="10" customWidth="1"/>
    <col min="3" max="3" width="77.85546875" style="2" customWidth="1"/>
    <col min="4" max="4" width="20" style="12" customWidth="1"/>
    <col min="5" max="6" width="10.28515625" style="12" bestFit="1" customWidth="1"/>
    <col min="7" max="7" width="17.7109375" style="12" customWidth="1"/>
    <col min="8" max="8" width="12.28515625" style="12" customWidth="1"/>
    <col min="9" max="9" width="9.42578125" style="12" bestFit="1" customWidth="1"/>
    <col min="10" max="10" width="23.5703125" style="12" customWidth="1"/>
    <col min="11" max="16384" width="9.140625" style="1"/>
  </cols>
  <sheetData>
    <row r="1" spans="1:10" ht="31.5">
      <c r="A1" s="8" t="s">
        <v>265</v>
      </c>
      <c r="B1" s="8" t="s">
        <v>266</v>
      </c>
      <c r="C1" s="8" t="s">
        <v>267</v>
      </c>
      <c r="D1" s="11" t="s">
        <v>268</v>
      </c>
      <c r="E1" s="11" t="s">
        <v>269</v>
      </c>
      <c r="F1" s="11" t="s">
        <v>270</v>
      </c>
      <c r="G1" s="11" t="s">
        <v>272</v>
      </c>
      <c r="H1" s="11" t="s">
        <v>271</v>
      </c>
      <c r="I1" s="11" t="s">
        <v>273</v>
      </c>
      <c r="J1" s="11" t="s">
        <v>274</v>
      </c>
    </row>
    <row r="2" spans="1:10">
      <c r="A2" s="13" t="s">
        <v>275</v>
      </c>
      <c r="B2" s="33" t="s">
        <v>334</v>
      </c>
      <c r="C2" s="34"/>
      <c r="D2" s="14"/>
      <c r="E2" s="14"/>
      <c r="F2" s="14"/>
      <c r="G2" s="14"/>
      <c r="H2" s="14"/>
      <c r="I2" s="14"/>
      <c r="J2" s="14"/>
    </row>
    <row r="3" spans="1:10" ht="42" customHeight="1">
      <c r="A3" s="16" t="s">
        <v>276</v>
      </c>
      <c r="B3" s="31" t="s">
        <v>335</v>
      </c>
      <c r="C3" s="32"/>
      <c r="D3" s="17"/>
      <c r="E3" s="17"/>
      <c r="F3" s="17"/>
      <c r="G3" s="17"/>
      <c r="H3" s="17"/>
      <c r="I3" s="17"/>
      <c r="J3" s="17"/>
    </row>
    <row r="4" spans="1:10" ht="94.5">
      <c r="A4" s="3" t="s">
        <v>277</v>
      </c>
      <c r="B4" s="5" t="s">
        <v>336</v>
      </c>
      <c r="C4" s="4"/>
      <c r="D4" s="25">
        <f>(D5/(D5+D6))*100</f>
        <v>99.833818030743657</v>
      </c>
      <c r="E4" s="25">
        <f>(E5/(E5+E6))*100</f>
        <v>99.829859634198215</v>
      </c>
      <c r="F4" s="25">
        <f>(F5/(F5+F6))*100</f>
        <v>100</v>
      </c>
      <c r="G4" s="25" t="e">
        <f>(G5/(G5+G6))*100</f>
        <v>#DIV/0!</v>
      </c>
      <c r="H4" s="6" t="s">
        <v>196</v>
      </c>
      <c r="I4" s="6" t="s">
        <v>196</v>
      </c>
      <c r="J4" s="6"/>
    </row>
    <row r="5" spans="1:10" ht="31.5">
      <c r="A5" s="3"/>
      <c r="B5" s="5" t="s">
        <v>337</v>
      </c>
      <c r="C5" s="4"/>
      <c r="D5" s="25">
        <f>E5+F5</f>
        <v>2403</v>
      </c>
      <c r="E5" s="27">
        <v>2347</v>
      </c>
      <c r="F5" s="27">
        <v>56</v>
      </c>
      <c r="G5" s="27"/>
      <c r="H5" s="6" t="s">
        <v>196</v>
      </c>
      <c r="I5" s="6" t="s">
        <v>196</v>
      </c>
      <c r="J5" s="6" t="s">
        <v>197</v>
      </c>
    </row>
    <row r="6" spans="1:10" ht="31.5">
      <c r="A6" s="3"/>
      <c r="B6" s="5" t="s">
        <v>338</v>
      </c>
      <c r="C6" s="4"/>
      <c r="D6" s="25">
        <f>E6+F6</f>
        <v>4</v>
      </c>
      <c r="E6" s="27">
        <v>4</v>
      </c>
      <c r="F6" s="27">
        <v>0</v>
      </c>
      <c r="G6" s="27"/>
      <c r="H6" s="6" t="s">
        <v>196</v>
      </c>
      <c r="I6" s="6" t="s">
        <v>196</v>
      </c>
      <c r="J6" s="6" t="s">
        <v>198</v>
      </c>
    </row>
    <row r="7" spans="1:10" ht="94.5">
      <c r="A7" s="3" t="s">
        <v>278</v>
      </c>
      <c r="B7" s="5" t="s">
        <v>339</v>
      </c>
      <c r="C7" s="4"/>
      <c r="D7" s="25">
        <f>(D8/(D9-D10))*100</f>
        <v>67.386091127098325</v>
      </c>
      <c r="E7" s="25">
        <f>(E8/(E9-E10))*100</f>
        <v>67.456414841305318</v>
      </c>
      <c r="F7" s="25">
        <f>(F8/(F9-F10))*100</f>
        <v>64.601769911504419</v>
      </c>
      <c r="G7" s="25" t="e">
        <f>(G8/(G9-G10))*100</f>
        <v>#DIV/0!</v>
      </c>
      <c r="H7" s="6" t="s">
        <v>196</v>
      </c>
      <c r="I7" s="6" t="s">
        <v>196</v>
      </c>
      <c r="J7" s="6"/>
    </row>
    <row r="8" spans="1:10" ht="47.25">
      <c r="A8" s="3"/>
      <c r="B8" s="5" t="s">
        <v>340</v>
      </c>
      <c r="C8" s="4"/>
      <c r="D8" s="25">
        <f>E8+F8</f>
        <v>3091</v>
      </c>
      <c r="E8" s="27">
        <v>3018</v>
      </c>
      <c r="F8" s="27">
        <v>73</v>
      </c>
      <c r="G8" s="27"/>
      <c r="H8" s="6" t="s">
        <v>196</v>
      </c>
      <c r="I8" s="6" t="s">
        <v>196</v>
      </c>
      <c r="J8" s="6" t="s">
        <v>197</v>
      </c>
    </row>
    <row r="9" spans="1:10" ht="63">
      <c r="A9" s="3"/>
      <c r="B9" s="5" t="s">
        <v>199</v>
      </c>
      <c r="C9" s="21" t="s">
        <v>341</v>
      </c>
      <c r="D9" s="25">
        <f>E9+F9</f>
        <v>4587</v>
      </c>
      <c r="E9" s="27">
        <v>4474</v>
      </c>
      <c r="F9" s="27">
        <v>113</v>
      </c>
      <c r="G9" s="27"/>
      <c r="H9" s="6" t="s">
        <v>196</v>
      </c>
      <c r="I9" s="6" t="s">
        <v>196</v>
      </c>
      <c r="J9" s="6" t="s">
        <v>200</v>
      </c>
    </row>
    <row r="10" spans="1:10" ht="78.75">
      <c r="A10" s="3"/>
      <c r="B10" s="5" t="s">
        <v>342</v>
      </c>
      <c r="C10" s="3"/>
      <c r="D10" s="25">
        <f>E10+F10</f>
        <v>0</v>
      </c>
      <c r="E10" s="27">
        <v>0</v>
      </c>
      <c r="F10" s="27">
        <v>0</v>
      </c>
      <c r="G10" s="27"/>
      <c r="H10" s="6" t="s">
        <v>196</v>
      </c>
      <c r="I10" s="6" t="s">
        <v>196</v>
      </c>
      <c r="J10" s="6" t="s">
        <v>201</v>
      </c>
    </row>
    <row r="11" spans="1:10" ht="47.25">
      <c r="A11" s="3" t="s">
        <v>279</v>
      </c>
      <c r="B11" s="5" t="s">
        <v>343</v>
      </c>
      <c r="C11" s="4"/>
      <c r="D11" s="25">
        <f>(D12/D13)*100</f>
        <v>0</v>
      </c>
      <c r="E11" s="6" t="s">
        <v>196</v>
      </c>
      <c r="F11" s="6" t="s">
        <v>196</v>
      </c>
      <c r="G11" s="6" t="s">
        <v>196</v>
      </c>
      <c r="H11" s="6" t="s">
        <v>196</v>
      </c>
      <c r="I11" s="6" t="s">
        <v>196</v>
      </c>
      <c r="J11" s="6"/>
    </row>
    <row r="12" spans="1:10" ht="47.25">
      <c r="A12" s="3"/>
      <c r="B12" s="5" t="s">
        <v>344</v>
      </c>
      <c r="C12" s="4"/>
      <c r="D12" s="27">
        <v>0</v>
      </c>
      <c r="E12" s="6" t="s">
        <v>196</v>
      </c>
      <c r="F12" s="6" t="s">
        <v>196</v>
      </c>
      <c r="G12" s="6" t="s">
        <v>196</v>
      </c>
      <c r="H12" s="6" t="s">
        <v>196</v>
      </c>
      <c r="I12" s="6" t="s">
        <v>196</v>
      </c>
      <c r="J12" s="6" t="s">
        <v>197</v>
      </c>
    </row>
    <row r="13" spans="1:10" ht="47.25">
      <c r="A13" s="3"/>
      <c r="B13" s="5" t="s">
        <v>345</v>
      </c>
      <c r="C13" s="4"/>
      <c r="D13" s="27">
        <v>3091</v>
      </c>
      <c r="E13" s="6" t="s">
        <v>196</v>
      </c>
      <c r="F13" s="6" t="s">
        <v>196</v>
      </c>
      <c r="G13" s="6" t="s">
        <v>196</v>
      </c>
      <c r="H13" s="6" t="s">
        <v>196</v>
      </c>
      <c r="I13" s="6" t="s">
        <v>196</v>
      </c>
      <c r="J13" s="6" t="s">
        <v>197</v>
      </c>
    </row>
    <row r="14" spans="1:10" ht="42" customHeight="1">
      <c r="A14" s="16" t="s">
        <v>280</v>
      </c>
      <c r="B14" s="31" t="s">
        <v>347</v>
      </c>
      <c r="C14" s="32"/>
      <c r="D14" s="17"/>
      <c r="E14" s="17"/>
      <c r="F14" s="17"/>
      <c r="G14" s="17"/>
      <c r="H14" s="17"/>
      <c r="I14" s="17"/>
      <c r="J14" s="17"/>
    </row>
    <row r="15" spans="1:10" ht="90" customHeight="1">
      <c r="A15" s="3" t="s">
        <v>281</v>
      </c>
      <c r="B15" s="5" t="s">
        <v>348</v>
      </c>
      <c r="C15" s="4"/>
      <c r="D15" s="25">
        <f>(D16/D19)*1000</f>
        <v>829.43227500310195</v>
      </c>
      <c r="E15" s="6" t="s">
        <v>196</v>
      </c>
      <c r="F15" s="6" t="s">
        <v>196</v>
      </c>
      <c r="G15" s="25" t="e">
        <f>(G16/G19)*1000</f>
        <v>#DIV/0!</v>
      </c>
      <c r="H15" s="6" t="s">
        <v>196</v>
      </c>
      <c r="I15" s="6" t="s">
        <v>196</v>
      </c>
      <c r="J15" s="6"/>
    </row>
    <row r="16" spans="1:10" hidden="1">
      <c r="A16" s="3"/>
      <c r="B16" s="5"/>
      <c r="C16" s="18" t="s">
        <v>202</v>
      </c>
      <c r="D16" s="15">
        <f>((D17/D18)/12)*1000</f>
        <v>36373.243338627137</v>
      </c>
      <c r="E16" s="6" t="s">
        <v>196</v>
      </c>
      <c r="F16" s="6" t="s">
        <v>196</v>
      </c>
      <c r="G16" s="15" t="e">
        <f>((G17/G18)/12)*1000</f>
        <v>#DIV/0!</v>
      </c>
      <c r="H16" s="6" t="s">
        <v>196</v>
      </c>
      <c r="I16" s="6" t="s">
        <v>196</v>
      </c>
      <c r="J16" s="6"/>
    </row>
    <row r="17" spans="1:10" ht="78.75">
      <c r="A17" s="3"/>
      <c r="B17" s="5" t="s">
        <v>261</v>
      </c>
      <c r="C17" s="19"/>
      <c r="D17" s="30">
        <v>164901.73599999998</v>
      </c>
      <c r="E17" s="6" t="s">
        <v>196</v>
      </c>
      <c r="F17" s="6" t="s">
        <v>196</v>
      </c>
      <c r="G17" s="27"/>
      <c r="H17" s="6" t="s">
        <v>196</v>
      </c>
      <c r="I17" s="6" t="s">
        <v>196</v>
      </c>
      <c r="J17" s="6" t="s">
        <v>204</v>
      </c>
    </row>
    <row r="18" spans="1:10" ht="63">
      <c r="A18" s="3"/>
      <c r="B18" s="5" t="s">
        <v>262</v>
      </c>
      <c r="C18" s="22"/>
      <c r="D18" s="27">
        <v>377.8</v>
      </c>
      <c r="E18" s="6" t="s">
        <v>196</v>
      </c>
      <c r="F18" s="6" t="s">
        <v>196</v>
      </c>
      <c r="G18" s="27"/>
      <c r="H18" s="6" t="s">
        <v>196</v>
      </c>
      <c r="I18" s="6" t="s">
        <v>196</v>
      </c>
      <c r="J18" s="6" t="s">
        <v>204</v>
      </c>
    </row>
    <row r="19" spans="1:10" hidden="1">
      <c r="A19" s="3"/>
      <c r="B19" s="5"/>
      <c r="C19" s="18" t="s">
        <v>203</v>
      </c>
      <c r="D19" s="28">
        <f>((D20/D21)/12)*1000</f>
        <v>43853.180584865848</v>
      </c>
      <c r="E19" s="6" t="s">
        <v>196</v>
      </c>
      <c r="F19" s="6" t="s">
        <v>196</v>
      </c>
      <c r="G19" s="28" t="e">
        <f>((G20/G21)/12)*1000</f>
        <v>#DIV/0!</v>
      </c>
      <c r="H19" s="6" t="s">
        <v>196</v>
      </c>
      <c r="I19" s="6" t="s">
        <v>196</v>
      </c>
      <c r="J19" s="6"/>
    </row>
    <row r="20" spans="1:10" ht="78.75">
      <c r="A20" s="3"/>
      <c r="B20" s="5" t="s">
        <v>263</v>
      </c>
      <c r="C20" s="4"/>
      <c r="D20" s="30">
        <v>174553.2</v>
      </c>
      <c r="E20" s="6" t="s">
        <v>196</v>
      </c>
      <c r="F20" s="6" t="s">
        <v>196</v>
      </c>
      <c r="G20" s="27"/>
      <c r="H20" s="6" t="s">
        <v>196</v>
      </c>
      <c r="I20" s="6" t="s">
        <v>196</v>
      </c>
      <c r="J20" s="6" t="s">
        <v>204</v>
      </c>
    </row>
    <row r="21" spans="1:10" ht="78.75">
      <c r="A21" s="3"/>
      <c r="B21" s="5" t="s">
        <v>349</v>
      </c>
      <c r="C21" s="4"/>
      <c r="D21" s="27">
        <v>331.7</v>
      </c>
      <c r="E21" s="6" t="s">
        <v>196</v>
      </c>
      <c r="F21" s="6" t="s">
        <v>196</v>
      </c>
      <c r="G21" s="27"/>
      <c r="H21" s="6" t="s">
        <v>196</v>
      </c>
      <c r="I21" s="6" t="s">
        <v>196</v>
      </c>
      <c r="J21" s="6" t="s">
        <v>204</v>
      </c>
    </row>
    <row r="22" spans="1:10">
      <c r="A22" s="16" t="s">
        <v>283</v>
      </c>
      <c r="B22" s="31" t="s">
        <v>350</v>
      </c>
      <c r="C22" s="32"/>
      <c r="D22" s="17"/>
      <c r="E22" s="17"/>
      <c r="F22" s="17"/>
      <c r="G22" s="17"/>
      <c r="H22" s="17"/>
      <c r="I22" s="17"/>
      <c r="J22" s="17"/>
    </row>
    <row r="23" spans="1:10" ht="47.25">
      <c r="A23" s="3" t="s">
        <v>282</v>
      </c>
      <c r="B23" s="5" t="s">
        <v>205</v>
      </c>
      <c r="C23" s="6" t="s">
        <v>196</v>
      </c>
      <c r="D23" s="6" t="s">
        <v>196</v>
      </c>
      <c r="E23" s="6" t="s">
        <v>196</v>
      </c>
      <c r="F23" s="6" t="s">
        <v>196</v>
      </c>
      <c r="G23" s="6" t="s">
        <v>196</v>
      </c>
      <c r="H23" s="6" t="s">
        <v>196</v>
      </c>
      <c r="I23" s="6" t="s">
        <v>196</v>
      </c>
      <c r="J23" s="6"/>
    </row>
    <row r="24" spans="1:10" ht="33" customHeight="1">
      <c r="A24" s="3"/>
      <c r="B24" s="9" t="s">
        <v>351</v>
      </c>
      <c r="C24" s="4"/>
      <c r="D24" s="25">
        <f>(D27/D30)*100</f>
        <v>100</v>
      </c>
      <c r="E24" s="25">
        <f>(E27/E30)*100</f>
        <v>100</v>
      </c>
      <c r="F24" s="25">
        <f>(F27/F30)*100</f>
        <v>100</v>
      </c>
      <c r="G24" s="25" t="e">
        <f>(G27/G30)*100</f>
        <v>#DIV/0!</v>
      </c>
      <c r="H24" s="6" t="s">
        <v>196</v>
      </c>
      <c r="I24" s="6" t="s">
        <v>196</v>
      </c>
      <c r="J24" s="6"/>
    </row>
    <row r="25" spans="1:10" ht="33" customHeight="1">
      <c r="A25" s="3"/>
      <c r="B25" s="9" t="s">
        <v>352</v>
      </c>
      <c r="C25" s="4"/>
      <c r="D25" s="25" t="e">
        <f t="shared" ref="D25:G26" si="0">(D28/D31)*100</f>
        <v>#DIV/0!</v>
      </c>
      <c r="E25" s="25" t="e">
        <f t="shared" si="0"/>
        <v>#DIV/0!</v>
      </c>
      <c r="F25" s="25" t="e">
        <f t="shared" si="0"/>
        <v>#DIV/0!</v>
      </c>
      <c r="G25" s="25" t="e">
        <f t="shared" si="0"/>
        <v>#DIV/0!</v>
      </c>
      <c r="H25" s="6" t="s">
        <v>196</v>
      </c>
      <c r="I25" s="6" t="s">
        <v>196</v>
      </c>
      <c r="J25" s="6"/>
    </row>
    <row r="26" spans="1:10" ht="33" customHeight="1">
      <c r="A26" s="3"/>
      <c r="B26" s="9" t="s">
        <v>353</v>
      </c>
      <c r="C26" s="4"/>
      <c r="D26" s="25">
        <f t="shared" si="0"/>
        <v>2909.1764705882356</v>
      </c>
      <c r="E26" s="25">
        <f t="shared" si="0"/>
        <v>2662.9411764705883</v>
      </c>
      <c r="F26" s="25" t="e">
        <f t="shared" si="0"/>
        <v>#DIV/0!</v>
      </c>
      <c r="G26" s="25" t="e">
        <f t="shared" si="0"/>
        <v>#DIV/0!</v>
      </c>
      <c r="H26" s="6" t="s">
        <v>196</v>
      </c>
      <c r="I26" s="6" t="s">
        <v>196</v>
      </c>
      <c r="J26" s="6"/>
    </row>
    <row r="27" spans="1:10" ht="31.5">
      <c r="A27" s="3"/>
      <c r="B27" s="5" t="s">
        <v>354</v>
      </c>
      <c r="C27" s="4"/>
      <c r="D27" s="25">
        <f>E27+F27</f>
        <v>16</v>
      </c>
      <c r="E27" s="27">
        <v>15</v>
      </c>
      <c r="F27" s="27">
        <v>1</v>
      </c>
      <c r="G27" s="27">
        <v>0</v>
      </c>
      <c r="H27" s="6" t="s">
        <v>196</v>
      </c>
      <c r="I27" s="6" t="s">
        <v>196</v>
      </c>
      <c r="J27" s="6" t="s">
        <v>197</v>
      </c>
    </row>
    <row r="28" spans="1:10" ht="47.25">
      <c r="A28" s="3"/>
      <c r="B28" s="5" t="s">
        <v>355</v>
      </c>
      <c r="C28" s="4"/>
      <c r="D28" s="25">
        <f>E28+F28</f>
        <v>16</v>
      </c>
      <c r="E28" s="27">
        <v>15</v>
      </c>
      <c r="F28" s="27">
        <v>1</v>
      </c>
      <c r="G28" s="27">
        <v>0</v>
      </c>
      <c r="H28" s="6" t="s">
        <v>196</v>
      </c>
      <c r="I28" s="6" t="s">
        <v>196</v>
      </c>
      <c r="J28" s="6" t="s">
        <v>197</v>
      </c>
    </row>
    <row r="29" spans="1:10" ht="31.5">
      <c r="A29" s="3"/>
      <c r="B29" s="5" t="s">
        <v>356</v>
      </c>
      <c r="C29" s="4"/>
      <c r="D29" s="25">
        <f>E29+F29</f>
        <v>16</v>
      </c>
      <c r="E29" s="27">
        <v>15</v>
      </c>
      <c r="F29" s="27">
        <v>1</v>
      </c>
      <c r="G29" s="27">
        <v>0</v>
      </c>
      <c r="H29" s="6" t="s">
        <v>196</v>
      </c>
      <c r="I29" s="6" t="s">
        <v>196</v>
      </c>
      <c r="J29" s="6" t="s">
        <v>197</v>
      </c>
    </row>
    <row r="30" spans="1:10" ht="31.5">
      <c r="A30" s="3"/>
      <c r="B30" s="5" t="s">
        <v>357</v>
      </c>
      <c r="C30" s="23" t="s">
        <v>358</v>
      </c>
      <c r="D30" s="25">
        <f>E30+F30</f>
        <v>16</v>
      </c>
      <c r="E30" s="27">
        <v>15</v>
      </c>
      <c r="F30" s="27">
        <v>1</v>
      </c>
      <c r="G30" s="27">
        <v>0</v>
      </c>
      <c r="H30" s="6" t="s">
        <v>196</v>
      </c>
      <c r="I30" s="6" t="s">
        <v>196</v>
      </c>
      <c r="J30" s="6" t="s">
        <v>197</v>
      </c>
    </row>
    <row r="31" spans="1:10" ht="19.5" customHeight="1">
      <c r="A31" s="16" t="s">
        <v>284</v>
      </c>
      <c r="B31" s="31" t="s">
        <v>360</v>
      </c>
      <c r="C31" s="32"/>
      <c r="D31" s="17"/>
      <c r="E31" s="17"/>
      <c r="F31" s="17"/>
      <c r="G31" s="17"/>
      <c r="H31" s="17"/>
      <c r="I31" s="17"/>
      <c r="J31" s="17"/>
    </row>
    <row r="32" spans="1:10" ht="31.5">
      <c r="A32" s="3" t="s">
        <v>285</v>
      </c>
      <c r="B32" s="5" t="s">
        <v>361</v>
      </c>
      <c r="C32" s="4"/>
      <c r="D32" s="25">
        <f>(D33/D34)*100</f>
        <v>0.54998382400517631</v>
      </c>
      <c r="E32" s="25">
        <f>(E33/E34)*100</f>
        <v>0.56328694499668652</v>
      </c>
      <c r="F32" s="25">
        <f>(F33/F34)*100</f>
        <v>0</v>
      </c>
      <c r="G32" s="25" t="e">
        <f>(G33/G34)*100</f>
        <v>#DIV/0!</v>
      </c>
      <c r="H32" s="6" t="s">
        <v>196</v>
      </c>
      <c r="I32" s="6" t="s">
        <v>196</v>
      </c>
      <c r="J32" s="6"/>
    </row>
    <row r="33" spans="1:10" ht="47.25">
      <c r="A33" s="3"/>
      <c r="B33" s="5" t="s">
        <v>362</v>
      </c>
      <c r="C33" s="4"/>
      <c r="D33" s="25">
        <f>E33+F33</f>
        <v>17</v>
      </c>
      <c r="E33" s="27">
        <v>17</v>
      </c>
      <c r="F33" s="27">
        <v>0</v>
      </c>
      <c r="G33" s="27">
        <v>0</v>
      </c>
      <c r="H33" s="6" t="s">
        <v>196</v>
      </c>
      <c r="I33" s="6" t="s">
        <v>196</v>
      </c>
      <c r="J33" s="6" t="s">
        <v>197</v>
      </c>
    </row>
    <row r="34" spans="1:10" ht="47.25">
      <c r="A34" s="3"/>
      <c r="B34" s="5" t="s">
        <v>340</v>
      </c>
      <c r="C34" s="20" t="s">
        <v>346</v>
      </c>
      <c r="D34" s="25">
        <f>E34+F34</f>
        <v>3091</v>
      </c>
      <c r="E34" s="27">
        <v>3018</v>
      </c>
      <c r="F34" s="27">
        <v>73</v>
      </c>
      <c r="G34" s="27">
        <v>0</v>
      </c>
      <c r="H34" s="6" t="s">
        <v>196</v>
      </c>
      <c r="I34" s="6" t="s">
        <v>196</v>
      </c>
      <c r="J34" s="6" t="s">
        <v>197</v>
      </c>
    </row>
    <row r="35" spans="1:10" ht="37.5" customHeight="1">
      <c r="A35" s="16" t="s">
        <v>286</v>
      </c>
      <c r="B35" s="31" t="s">
        <v>363</v>
      </c>
      <c r="C35" s="32"/>
      <c r="D35" s="17"/>
      <c r="E35" s="17"/>
      <c r="F35" s="17"/>
      <c r="G35" s="17"/>
      <c r="H35" s="17"/>
      <c r="I35" s="17"/>
      <c r="J35" s="17"/>
    </row>
    <row r="36" spans="1:10" ht="33" customHeight="1">
      <c r="A36" s="3" t="s">
        <v>287</v>
      </c>
      <c r="B36" s="5" t="s">
        <v>364</v>
      </c>
      <c r="C36" s="4"/>
      <c r="D36" s="25">
        <f>(D37/D38)*100</f>
        <v>94.117647058823522</v>
      </c>
      <c r="E36" s="25">
        <f>(E37/E38)*100</f>
        <v>93.75</v>
      </c>
      <c r="F36" s="25">
        <f>(F37/F38)*100</f>
        <v>100</v>
      </c>
      <c r="G36" s="25" t="e">
        <f>(G37/G38)*100</f>
        <v>#DIV/0!</v>
      </c>
      <c r="H36" s="6" t="s">
        <v>196</v>
      </c>
      <c r="I36" s="6" t="s">
        <v>196</v>
      </c>
      <c r="J36" s="6"/>
    </row>
    <row r="37" spans="1:10" ht="31.5">
      <c r="A37" s="3"/>
      <c r="B37" s="5" t="s">
        <v>206</v>
      </c>
      <c r="C37" s="4"/>
      <c r="D37" s="25">
        <f>E37+F37</f>
        <v>16</v>
      </c>
      <c r="E37" s="27">
        <v>15</v>
      </c>
      <c r="F37" s="27">
        <v>1</v>
      </c>
      <c r="G37" s="27">
        <v>0</v>
      </c>
      <c r="H37" s="6" t="s">
        <v>196</v>
      </c>
      <c r="I37" s="6" t="s">
        <v>196</v>
      </c>
      <c r="J37" s="6" t="s">
        <v>197</v>
      </c>
    </row>
    <row r="38" spans="1:10" ht="31.5">
      <c r="A38" s="3"/>
      <c r="B38" s="5" t="s">
        <v>207</v>
      </c>
      <c r="C38" s="4"/>
      <c r="D38" s="25">
        <f>E38+F38</f>
        <v>17</v>
      </c>
      <c r="E38" s="27">
        <v>16</v>
      </c>
      <c r="F38" s="27">
        <v>1</v>
      </c>
      <c r="G38" s="27">
        <v>0</v>
      </c>
      <c r="H38" s="6" t="s">
        <v>196</v>
      </c>
      <c r="I38" s="6" t="s">
        <v>196</v>
      </c>
      <c r="J38" s="6" t="s">
        <v>197</v>
      </c>
    </row>
    <row r="39" spans="1:10" ht="34.5" customHeight="1">
      <c r="A39" s="16" t="s">
        <v>288</v>
      </c>
      <c r="B39" s="31" t="s">
        <v>365</v>
      </c>
      <c r="C39" s="32"/>
      <c r="D39" s="17"/>
      <c r="E39" s="17"/>
      <c r="F39" s="17"/>
      <c r="G39" s="17"/>
      <c r="H39" s="17" t="s">
        <v>196</v>
      </c>
      <c r="I39" s="17" t="s">
        <v>196</v>
      </c>
      <c r="J39" s="17"/>
    </row>
    <row r="40" spans="1:10" ht="47.25">
      <c r="A40" s="3" t="s">
        <v>289</v>
      </c>
      <c r="B40" s="5" t="s">
        <v>366</v>
      </c>
      <c r="C40" s="4"/>
      <c r="D40" s="25">
        <f>(D41/D42)*100</f>
        <v>0</v>
      </c>
      <c r="E40" s="25">
        <f>(E41/E42)*100</f>
        <v>0</v>
      </c>
      <c r="F40" s="25">
        <f>(F41/F42)*100</f>
        <v>0</v>
      </c>
      <c r="G40" s="25" t="e">
        <f>(G41/G42)*100</f>
        <v>#DIV/0!</v>
      </c>
      <c r="H40" s="6" t="s">
        <v>196</v>
      </c>
      <c r="I40" s="6" t="s">
        <v>196</v>
      </c>
      <c r="J40" s="6"/>
    </row>
    <row r="41" spans="1:10" ht="47.25">
      <c r="A41" s="3"/>
      <c r="B41" s="5" t="s">
        <v>367</v>
      </c>
      <c r="C41" s="4"/>
      <c r="D41" s="25">
        <f>E41+F41</f>
        <v>0</v>
      </c>
      <c r="E41" s="27">
        <v>0</v>
      </c>
      <c r="F41" s="27">
        <v>0</v>
      </c>
      <c r="G41" s="27">
        <v>0</v>
      </c>
      <c r="H41" s="6" t="s">
        <v>196</v>
      </c>
      <c r="I41" s="6" t="s">
        <v>196</v>
      </c>
      <c r="J41" s="6" t="s">
        <v>197</v>
      </c>
    </row>
    <row r="42" spans="1:10" ht="31.5">
      <c r="A42" s="3"/>
      <c r="B42" s="5" t="s">
        <v>357</v>
      </c>
      <c r="C42" s="21" t="s">
        <v>358</v>
      </c>
      <c r="D42" s="25">
        <f>E42+F42</f>
        <v>16</v>
      </c>
      <c r="E42" s="27">
        <v>15</v>
      </c>
      <c r="F42" s="27">
        <v>1</v>
      </c>
      <c r="G42" s="27">
        <v>0</v>
      </c>
      <c r="H42" s="6" t="s">
        <v>196</v>
      </c>
      <c r="I42" s="6" t="s">
        <v>196</v>
      </c>
      <c r="J42" s="6" t="s">
        <v>197</v>
      </c>
    </row>
    <row r="43" spans="1:10" ht="47.25">
      <c r="A43" s="3" t="s">
        <v>290</v>
      </c>
      <c r="B43" s="5" t="s">
        <v>368</v>
      </c>
      <c r="C43" s="4"/>
      <c r="D43" s="25">
        <f>(D44/D45)*100</f>
        <v>0</v>
      </c>
      <c r="E43" s="25">
        <f>(E44/E45)*100</f>
        <v>0</v>
      </c>
      <c r="F43" s="25">
        <f>(F44/F45)*100</f>
        <v>0</v>
      </c>
      <c r="G43" s="25" t="e">
        <f>(G44/G45)*100</f>
        <v>#DIV/0!</v>
      </c>
      <c r="H43" s="6" t="s">
        <v>196</v>
      </c>
      <c r="I43" s="6" t="s">
        <v>196</v>
      </c>
      <c r="J43" s="6"/>
    </row>
    <row r="44" spans="1:10" ht="31.5">
      <c r="A44" s="3"/>
      <c r="B44" s="5" t="s">
        <v>369</v>
      </c>
      <c r="C44" s="4"/>
      <c r="D44" s="25">
        <f>E44+F44</f>
        <v>0</v>
      </c>
      <c r="E44" s="27">
        <v>0</v>
      </c>
      <c r="F44" s="27">
        <v>0</v>
      </c>
      <c r="G44" s="27">
        <v>0</v>
      </c>
      <c r="H44" s="6" t="s">
        <v>196</v>
      </c>
      <c r="I44" s="6" t="s">
        <v>196</v>
      </c>
      <c r="J44" s="6" t="s">
        <v>197</v>
      </c>
    </row>
    <row r="45" spans="1:10" ht="29.25" customHeight="1">
      <c r="A45" s="3"/>
      <c r="B45" s="5" t="s">
        <v>359</v>
      </c>
      <c r="C45" s="23" t="s">
        <v>358</v>
      </c>
      <c r="D45" s="25">
        <f>E45+F45</f>
        <v>16</v>
      </c>
      <c r="E45" s="27">
        <v>15</v>
      </c>
      <c r="F45" s="27">
        <v>1</v>
      </c>
      <c r="G45" s="27">
        <v>0</v>
      </c>
      <c r="H45" s="6" t="s">
        <v>196</v>
      </c>
      <c r="I45" s="6" t="s">
        <v>196</v>
      </c>
      <c r="J45" s="6" t="s">
        <v>197</v>
      </c>
    </row>
    <row r="46" spans="1:10">
      <c r="A46" s="13" t="s">
        <v>291</v>
      </c>
      <c r="B46" s="37" t="s">
        <v>370</v>
      </c>
      <c r="C46" s="38"/>
      <c r="D46" s="14"/>
      <c r="E46" s="14"/>
      <c r="F46" s="14"/>
      <c r="G46" s="14"/>
      <c r="H46" s="14" t="s">
        <v>196</v>
      </c>
      <c r="I46" s="14" t="s">
        <v>196</v>
      </c>
      <c r="J46" s="14"/>
    </row>
    <row r="47" spans="1:10" ht="54.75" customHeight="1">
      <c r="A47" s="16" t="s">
        <v>292</v>
      </c>
      <c r="B47" s="31" t="s">
        <v>371</v>
      </c>
      <c r="C47" s="32"/>
      <c r="D47" s="17"/>
      <c r="E47" s="17"/>
      <c r="F47" s="17"/>
      <c r="G47" s="17"/>
      <c r="H47" s="17" t="s">
        <v>196</v>
      </c>
      <c r="I47" s="17" t="s">
        <v>196</v>
      </c>
      <c r="J47" s="17"/>
    </row>
    <row r="48" spans="1:10" ht="63">
      <c r="A48" s="3" t="s">
        <v>293</v>
      </c>
      <c r="B48" s="5" t="s">
        <v>372</v>
      </c>
      <c r="C48" s="4"/>
      <c r="D48" s="25">
        <f>((D49+D50+D51+D52)/D53)*100</f>
        <v>82.780591406632908</v>
      </c>
      <c r="E48" s="6" t="s">
        <v>196</v>
      </c>
      <c r="F48" s="6" t="s">
        <v>196</v>
      </c>
      <c r="G48" s="6" t="s">
        <v>196</v>
      </c>
      <c r="H48" s="6" t="s">
        <v>196</v>
      </c>
      <c r="I48" s="6" t="s">
        <v>196</v>
      </c>
      <c r="J48" s="6"/>
    </row>
    <row r="49" spans="1:10" ht="63">
      <c r="A49" s="3"/>
      <c r="B49" s="5" t="s">
        <v>373</v>
      </c>
      <c r="C49" s="4"/>
      <c r="D49" s="27">
        <v>4790</v>
      </c>
      <c r="E49" s="6" t="s">
        <v>196</v>
      </c>
      <c r="F49" s="6" t="s">
        <v>196</v>
      </c>
      <c r="G49" s="6" t="s">
        <v>196</v>
      </c>
      <c r="H49" s="6" t="s">
        <v>196</v>
      </c>
      <c r="I49" s="6" t="s">
        <v>196</v>
      </c>
      <c r="J49" s="6" t="s">
        <v>208</v>
      </c>
    </row>
    <row r="50" spans="1:10" ht="31.5">
      <c r="A50" s="3"/>
      <c r="B50" s="5" t="s">
        <v>374</v>
      </c>
      <c r="C50" s="4"/>
      <c r="D50" s="27">
        <v>277</v>
      </c>
      <c r="E50" s="6" t="s">
        <v>196</v>
      </c>
      <c r="F50" s="6" t="s">
        <v>196</v>
      </c>
      <c r="G50" s="6" t="s">
        <v>196</v>
      </c>
      <c r="H50" s="6" t="s">
        <v>196</v>
      </c>
      <c r="I50" s="6" t="s">
        <v>196</v>
      </c>
      <c r="J50" s="6" t="s">
        <v>209</v>
      </c>
    </row>
    <row r="51" spans="1:10" ht="47.25">
      <c r="A51" s="3"/>
      <c r="B51" s="5" t="s">
        <v>375</v>
      </c>
      <c r="C51" s="4"/>
      <c r="D51" s="27">
        <v>0</v>
      </c>
      <c r="E51" s="6" t="s">
        <v>196</v>
      </c>
      <c r="F51" s="6" t="s">
        <v>196</v>
      </c>
      <c r="G51" s="6" t="s">
        <v>196</v>
      </c>
      <c r="H51" s="6" t="s">
        <v>196</v>
      </c>
      <c r="I51" s="6" t="s">
        <v>196</v>
      </c>
      <c r="J51" s="6" t="s">
        <v>210</v>
      </c>
    </row>
    <row r="52" spans="1:10" ht="63">
      <c r="A52" s="3"/>
      <c r="B52" s="5" t="s">
        <v>376</v>
      </c>
      <c r="C52" s="4"/>
      <c r="D52" s="27">
        <v>0</v>
      </c>
      <c r="E52" s="6" t="s">
        <v>196</v>
      </c>
      <c r="F52" s="6" t="s">
        <v>196</v>
      </c>
      <c r="G52" s="6" t="s">
        <v>196</v>
      </c>
      <c r="H52" s="6" t="s">
        <v>196</v>
      </c>
      <c r="I52" s="6" t="s">
        <v>196</v>
      </c>
      <c r="J52" s="6" t="s">
        <v>211</v>
      </c>
    </row>
    <row r="53" spans="1:10" ht="31.5">
      <c r="A53" s="3"/>
      <c r="B53" s="5" t="s">
        <v>377</v>
      </c>
      <c r="C53" s="4"/>
      <c r="D53" s="27">
        <v>6121</v>
      </c>
      <c r="E53" s="6" t="s">
        <v>196</v>
      </c>
      <c r="F53" s="6" t="s">
        <v>196</v>
      </c>
      <c r="G53" s="6" t="s">
        <v>196</v>
      </c>
      <c r="H53" s="6" t="s">
        <v>196</v>
      </c>
      <c r="I53" s="6" t="s">
        <v>196</v>
      </c>
      <c r="J53" s="6" t="s">
        <v>200</v>
      </c>
    </row>
    <row r="54" spans="1:10" ht="63">
      <c r="A54" s="3" t="s">
        <v>294</v>
      </c>
      <c r="B54" s="5" t="s">
        <v>378</v>
      </c>
      <c r="C54" s="4"/>
      <c r="D54" s="25">
        <f>(D55/D56)*100</f>
        <v>43.423799582463467</v>
      </c>
      <c r="E54" s="25">
        <f>(D55/D56)*100</f>
        <v>43.423799582463467</v>
      </c>
      <c r="F54" s="25">
        <f>(E55/E56)*100</f>
        <v>42.985457656116338</v>
      </c>
      <c r="G54" s="6" t="s">
        <v>196</v>
      </c>
      <c r="H54" s="6" t="s">
        <v>196</v>
      </c>
      <c r="I54" s="6" t="s">
        <v>196</v>
      </c>
      <c r="J54" s="6"/>
    </row>
    <row r="55" spans="1:10" ht="110.25">
      <c r="A55" s="3"/>
      <c r="B55" s="5" t="s">
        <v>379</v>
      </c>
      <c r="C55" s="4"/>
      <c r="D55" s="25">
        <f>E55+F55</f>
        <v>2080</v>
      </c>
      <c r="E55" s="27">
        <v>2010</v>
      </c>
      <c r="F55" s="27">
        <v>70</v>
      </c>
      <c r="G55" s="6" t="s">
        <v>196</v>
      </c>
      <c r="H55" s="6" t="s">
        <v>196</v>
      </c>
      <c r="I55" s="6" t="s">
        <v>196</v>
      </c>
      <c r="J55" s="6"/>
    </row>
    <row r="56" spans="1:10" ht="63">
      <c r="A56" s="3"/>
      <c r="B56" s="5" t="s">
        <v>380</v>
      </c>
      <c r="C56" s="21" t="s">
        <v>381</v>
      </c>
      <c r="D56" s="25">
        <f>E56+F56</f>
        <v>4790</v>
      </c>
      <c r="E56" s="27">
        <v>4676</v>
      </c>
      <c r="F56" s="27">
        <v>114</v>
      </c>
      <c r="G56" s="6" t="s">
        <v>196</v>
      </c>
      <c r="H56" s="6" t="s">
        <v>196</v>
      </c>
      <c r="I56" s="6" t="s">
        <v>196</v>
      </c>
      <c r="J56" s="6"/>
    </row>
    <row r="57" spans="1:10" ht="48" customHeight="1">
      <c r="A57" s="16" t="s">
        <v>295</v>
      </c>
      <c r="B57" s="31" t="s">
        <v>382</v>
      </c>
      <c r="C57" s="32"/>
      <c r="D57" s="17"/>
      <c r="E57" s="17"/>
      <c r="F57" s="17"/>
      <c r="G57" s="17" t="s">
        <v>196</v>
      </c>
      <c r="H57" s="17" t="s">
        <v>196</v>
      </c>
      <c r="I57" s="17" t="s">
        <v>196</v>
      </c>
      <c r="J57" s="17"/>
    </row>
    <row r="58" spans="1:10" ht="47.25">
      <c r="A58" s="3" t="s">
        <v>296</v>
      </c>
      <c r="B58" s="5" t="s">
        <v>383</v>
      </c>
      <c r="C58" s="4"/>
      <c r="D58" s="25">
        <f>((D59+D60)/D61)*100</f>
        <v>0</v>
      </c>
      <c r="E58" s="25">
        <f>((E59+E60)/E61)*100</f>
        <v>0</v>
      </c>
      <c r="F58" s="25">
        <f>((F59+F60)/F61)*100</f>
        <v>0</v>
      </c>
      <c r="G58" s="6" t="s">
        <v>196</v>
      </c>
      <c r="H58" s="6" t="s">
        <v>196</v>
      </c>
      <c r="I58" s="6" t="s">
        <v>196</v>
      </c>
      <c r="J58" s="6"/>
    </row>
    <row r="59" spans="1:10" ht="94.5">
      <c r="A59" s="3"/>
      <c r="B59" s="5" t="s">
        <v>384</v>
      </c>
      <c r="C59" s="4"/>
      <c r="D59" s="25">
        <f t="shared" ref="D59:D64" si="1">E59+F59</f>
        <v>0</v>
      </c>
      <c r="E59" s="27">
        <v>0</v>
      </c>
      <c r="F59" s="27">
        <v>0</v>
      </c>
      <c r="G59" s="6" t="s">
        <v>196</v>
      </c>
      <c r="H59" s="6" t="s">
        <v>196</v>
      </c>
      <c r="I59" s="6" t="s">
        <v>196</v>
      </c>
      <c r="J59" s="6" t="s">
        <v>208</v>
      </c>
    </row>
    <row r="60" spans="1:10" ht="94.5">
      <c r="A60" s="3"/>
      <c r="B60" s="5" t="s">
        <v>385</v>
      </c>
      <c r="C60" s="4"/>
      <c r="D60" s="25">
        <f t="shared" si="1"/>
        <v>0</v>
      </c>
      <c r="E60" s="27">
        <v>0</v>
      </c>
      <c r="F60" s="27">
        <v>0</v>
      </c>
      <c r="G60" s="6" t="s">
        <v>196</v>
      </c>
      <c r="H60" s="6" t="s">
        <v>196</v>
      </c>
      <c r="I60" s="6" t="s">
        <v>196</v>
      </c>
      <c r="J60" s="6" t="s">
        <v>208</v>
      </c>
    </row>
    <row r="61" spans="1:10" ht="94.5">
      <c r="A61" s="3"/>
      <c r="B61" s="5" t="s">
        <v>386</v>
      </c>
      <c r="C61" s="23" t="s">
        <v>381</v>
      </c>
      <c r="D61" s="25">
        <f t="shared" si="1"/>
        <v>4790</v>
      </c>
      <c r="E61" s="27">
        <v>4676</v>
      </c>
      <c r="F61" s="27">
        <v>114</v>
      </c>
      <c r="G61" s="6" t="s">
        <v>196</v>
      </c>
      <c r="H61" s="6" t="s">
        <v>196</v>
      </c>
      <c r="I61" s="6" t="s">
        <v>196</v>
      </c>
      <c r="J61" s="6" t="s">
        <v>208</v>
      </c>
    </row>
    <row r="62" spans="1:10" ht="47.25">
      <c r="A62" s="3" t="s">
        <v>297</v>
      </c>
      <c r="B62" s="5" t="s">
        <v>387</v>
      </c>
      <c r="C62" s="4"/>
      <c r="D62" s="25">
        <f>(D63/D64)*100</f>
        <v>18.204592901878915</v>
      </c>
      <c r="E62" s="25">
        <f>(E63/E64)*100</f>
        <v>18.648417450812659</v>
      </c>
      <c r="F62" s="25">
        <f>(F63/F64)*100</f>
        <v>0</v>
      </c>
      <c r="G62" s="6" t="s">
        <v>196</v>
      </c>
      <c r="H62" s="6" t="s">
        <v>196</v>
      </c>
      <c r="I62" s="6" t="s">
        <v>196</v>
      </c>
      <c r="J62" s="6"/>
    </row>
    <row r="63" spans="1:10" ht="94.5">
      <c r="A63" s="3"/>
      <c r="B63" s="5" t="s">
        <v>388</v>
      </c>
      <c r="C63" s="21" t="s">
        <v>381</v>
      </c>
      <c r="D63" s="25">
        <f t="shared" si="1"/>
        <v>872</v>
      </c>
      <c r="E63" s="27">
        <v>872</v>
      </c>
      <c r="F63" s="27">
        <v>0</v>
      </c>
      <c r="G63" s="6" t="s">
        <v>196</v>
      </c>
      <c r="H63" s="6" t="s">
        <v>196</v>
      </c>
      <c r="I63" s="6" t="s">
        <v>196</v>
      </c>
      <c r="J63" s="6" t="s">
        <v>212</v>
      </c>
    </row>
    <row r="64" spans="1:10" ht="78.75">
      <c r="A64" s="3"/>
      <c r="B64" s="5" t="s">
        <v>389</v>
      </c>
      <c r="C64" s="4"/>
      <c r="D64" s="25">
        <f t="shared" si="1"/>
        <v>4790</v>
      </c>
      <c r="E64" s="27">
        <v>4676</v>
      </c>
      <c r="F64" s="27">
        <v>114</v>
      </c>
      <c r="G64" s="6" t="s">
        <v>196</v>
      </c>
      <c r="H64" s="6" t="s">
        <v>196</v>
      </c>
      <c r="I64" s="6" t="s">
        <v>196</v>
      </c>
      <c r="J64" s="6" t="s">
        <v>208</v>
      </c>
    </row>
    <row r="65" spans="1:10" ht="57" customHeight="1">
      <c r="A65" s="16" t="s">
        <v>298</v>
      </c>
      <c r="B65" s="31" t="s">
        <v>390</v>
      </c>
      <c r="C65" s="32"/>
      <c r="D65" s="17"/>
      <c r="E65" s="17"/>
      <c r="F65" s="17"/>
      <c r="G65" s="17" t="s">
        <v>196</v>
      </c>
      <c r="H65" s="17" t="s">
        <v>196</v>
      </c>
      <c r="I65" s="17" t="s">
        <v>196</v>
      </c>
      <c r="J65" s="17"/>
    </row>
    <row r="66" spans="1:10" ht="31.5">
      <c r="A66" s="3" t="s">
        <v>299</v>
      </c>
      <c r="B66" s="5" t="s">
        <v>391</v>
      </c>
      <c r="C66" s="21" t="s">
        <v>392</v>
      </c>
      <c r="D66" s="25">
        <f>D67/D68</f>
        <v>14.255952380952381</v>
      </c>
      <c r="E66" s="25">
        <f>E67/E68</f>
        <v>14.476780185758514</v>
      </c>
      <c r="F66" s="25">
        <f>F67/F68</f>
        <v>8.7692307692307701</v>
      </c>
      <c r="G66" s="6" t="s">
        <v>196</v>
      </c>
      <c r="H66" s="6" t="s">
        <v>196</v>
      </c>
      <c r="I66" s="6" t="s">
        <v>196</v>
      </c>
      <c r="J66" s="6"/>
    </row>
    <row r="67" spans="1:10" ht="63">
      <c r="A67" s="3"/>
      <c r="B67" s="5" t="s">
        <v>393</v>
      </c>
      <c r="C67" s="21" t="s">
        <v>381</v>
      </c>
      <c r="D67" s="25">
        <f>E67+F67</f>
        <v>4790</v>
      </c>
      <c r="E67" s="27">
        <v>4676</v>
      </c>
      <c r="F67" s="27">
        <v>114</v>
      </c>
      <c r="G67" s="6" t="s">
        <v>196</v>
      </c>
      <c r="H67" s="6" t="s">
        <v>196</v>
      </c>
      <c r="I67" s="6" t="s">
        <v>196</v>
      </c>
      <c r="J67" s="6" t="s">
        <v>208</v>
      </c>
    </row>
    <row r="68" spans="1:10" ht="78.75">
      <c r="A68" s="3"/>
      <c r="B68" s="5" t="s">
        <v>394</v>
      </c>
      <c r="C68" s="21" t="s">
        <v>395</v>
      </c>
      <c r="D68" s="25">
        <f>E68+F68</f>
        <v>336</v>
      </c>
      <c r="E68" s="27">
        <v>323</v>
      </c>
      <c r="F68" s="27">
        <v>13</v>
      </c>
      <c r="G68" s="6" t="s">
        <v>196</v>
      </c>
      <c r="H68" s="6" t="s">
        <v>196</v>
      </c>
      <c r="I68" s="6" t="s">
        <v>196</v>
      </c>
      <c r="J68" s="6" t="s">
        <v>218</v>
      </c>
    </row>
    <row r="69" spans="1:10" ht="31.5">
      <c r="A69" s="3" t="s">
        <v>300</v>
      </c>
      <c r="B69" s="5" t="s">
        <v>396</v>
      </c>
      <c r="C69" s="4"/>
      <c r="D69" s="25">
        <f>(D70/D71)*100</f>
        <v>23.870967741935484</v>
      </c>
      <c r="E69" s="25">
        <f>(E70/E71)*100</f>
        <v>24.414715719063544</v>
      </c>
      <c r="F69" s="25">
        <f>(F70/F71)*100</f>
        <v>9.0909090909090917</v>
      </c>
      <c r="G69" s="6" t="s">
        <v>196</v>
      </c>
      <c r="H69" s="6" t="s">
        <v>196</v>
      </c>
      <c r="I69" s="6" t="s">
        <v>196</v>
      </c>
      <c r="J69" s="6"/>
    </row>
    <row r="70" spans="1:10" ht="78.75">
      <c r="A70" s="3"/>
      <c r="B70" s="5" t="s">
        <v>397</v>
      </c>
      <c r="C70" s="4"/>
      <c r="D70" s="25">
        <f>E70+F70</f>
        <v>74</v>
      </c>
      <c r="E70" s="27">
        <v>73</v>
      </c>
      <c r="F70" s="27">
        <v>1</v>
      </c>
      <c r="G70" s="6" t="s">
        <v>196</v>
      </c>
      <c r="H70" s="6" t="s">
        <v>196</v>
      </c>
      <c r="I70" s="6" t="s">
        <v>196</v>
      </c>
      <c r="J70" s="6" t="s">
        <v>218</v>
      </c>
    </row>
    <row r="71" spans="1:10" ht="78.75">
      <c r="A71" s="3"/>
      <c r="B71" s="5" t="s">
        <v>399</v>
      </c>
      <c r="C71" s="21" t="s">
        <v>398</v>
      </c>
      <c r="D71" s="25">
        <f>E71+F71</f>
        <v>310</v>
      </c>
      <c r="E71" s="27">
        <v>299</v>
      </c>
      <c r="F71" s="27">
        <v>11</v>
      </c>
      <c r="G71" s="6" t="s">
        <v>196</v>
      </c>
      <c r="H71" s="6" t="s">
        <v>196</v>
      </c>
      <c r="I71" s="6" t="s">
        <v>196</v>
      </c>
      <c r="J71" s="6" t="s">
        <v>218</v>
      </c>
    </row>
    <row r="72" spans="1:10" ht="114.75" customHeight="1">
      <c r="A72" s="3" t="s">
        <v>301</v>
      </c>
      <c r="B72" s="5" t="s">
        <v>217</v>
      </c>
      <c r="C72" s="4"/>
      <c r="D72" s="6" t="s">
        <v>196</v>
      </c>
      <c r="E72" s="6" t="s">
        <v>196</v>
      </c>
      <c r="F72" s="6" t="s">
        <v>196</v>
      </c>
      <c r="G72" s="6" t="s">
        <v>196</v>
      </c>
      <c r="H72" s="6" t="s">
        <v>196</v>
      </c>
      <c r="I72" s="6" t="s">
        <v>196</v>
      </c>
      <c r="J72" s="6"/>
    </row>
    <row r="73" spans="1:10" ht="74.25" customHeight="1">
      <c r="A73" s="3"/>
      <c r="B73" s="5" t="s">
        <v>213</v>
      </c>
      <c r="C73" s="4"/>
      <c r="D73" s="25">
        <f>(D74/D81)*100</f>
        <v>145.25028132082994</v>
      </c>
      <c r="E73" s="25">
        <f>(E74/E81)*100</f>
        <v>145.25474506509065</v>
      </c>
      <c r="F73" s="25">
        <f>(F74/F81)*100</f>
        <v>145.86593259320981</v>
      </c>
      <c r="G73" s="6" t="s">
        <v>196</v>
      </c>
      <c r="H73" s="6" t="s">
        <v>196</v>
      </c>
      <c r="I73" s="6" t="s">
        <v>196</v>
      </c>
      <c r="J73" s="6"/>
    </row>
    <row r="74" spans="1:10" hidden="1">
      <c r="A74" s="3"/>
      <c r="B74" s="5"/>
      <c r="C74" s="18" t="s">
        <v>214</v>
      </c>
      <c r="D74" s="15">
        <f>((D75/D76)/12)*1000</f>
        <v>43853.180584865848</v>
      </c>
      <c r="E74" s="15">
        <f>((E75/E76)/12)*1000</f>
        <v>43901.881301320034</v>
      </c>
      <c r="F74" s="15">
        <f>((F75/F76)/12)*1000</f>
        <v>42433.333333333328</v>
      </c>
      <c r="G74" s="6" t="s">
        <v>196</v>
      </c>
      <c r="H74" s="6" t="s">
        <v>196</v>
      </c>
      <c r="I74" s="6" t="s">
        <v>196</v>
      </c>
      <c r="J74" s="6"/>
    </row>
    <row r="75" spans="1:10" ht="78.75">
      <c r="A75" s="3"/>
      <c r="B75" s="5" t="s">
        <v>400</v>
      </c>
      <c r="C75" s="4"/>
      <c r="D75" s="25">
        <f>E75+F75</f>
        <v>174553.2</v>
      </c>
      <c r="E75" s="27">
        <v>168952</v>
      </c>
      <c r="F75" s="27">
        <v>5601.2</v>
      </c>
      <c r="G75" s="6" t="s">
        <v>196</v>
      </c>
      <c r="H75" s="6" t="s">
        <v>196</v>
      </c>
      <c r="I75" s="6" t="s">
        <v>196</v>
      </c>
      <c r="J75" s="6" t="s">
        <v>204</v>
      </c>
    </row>
    <row r="76" spans="1:10" ht="78.75">
      <c r="A76" s="3"/>
      <c r="B76" s="5" t="s">
        <v>349</v>
      </c>
      <c r="C76" s="4"/>
      <c r="D76" s="25">
        <f>E76+F76</f>
        <v>331.7</v>
      </c>
      <c r="E76" s="27">
        <v>320.7</v>
      </c>
      <c r="F76" s="27">
        <v>11</v>
      </c>
      <c r="G76" s="6" t="s">
        <v>196</v>
      </c>
      <c r="H76" s="6" t="s">
        <v>196</v>
      </c>
      <c r="I76" s="6" t="s">
        <v>196</v>
      </c>
      <c r="J76" s="6" t="s">
        <v>204</v>
      </c>
    </row>
    <row r="77" spans="1:10" ht="69" customHeight="1">
      <c r="A77" s="3"/>
      <c r="B77" s="5" t="s">
        <v>216</v>
      </c>
      <c r="C77" s="4"/>
      <c r="D77" s="25">
        <f>(D78/D81)*100</f>
        <v>150.96333795288373</v>
      </c>
      <c r="E77" s="25">
        <f>(E78/E81)*100</f>
        <v>151.31038932937159</v>
      </c>
      <c r="F77" s="25">
        <f>(F78/F81)*100</f>
        <v>142.58465224136657</v>
      </c>
      <c r="G77" s="6" t="s">
        <v>196</v>
      </c>
      <c r="H77" s="6" t="s">
        <v>196</v>
      </c>
      <c r="I77" s="6" t="s">
        <v>196</v>
      </c>
      <c r="J77" s="6"/>
    </row>
    <row r="78" spans="1:10" hidden="1">
      <c r="A78" s="3"/>
      <c r="B78" s="5"/>
      <c r="C78" s="18" t="s">
        <v>215</v>
      </c>
      <c r="D78" s="25">
        <f>((D79/D80)/12)*1000</f>
        <v>45578.035792709707</v>
      </c>
      <c r="E78" s="15">
        <f>((E79/E80)/12)*1000</f>
        <v>45732.142857142862</v>
      </c>
      <c r="F78" s="15">
        <f>((F79/F80)/12)*1000</f>
        <v>41478.78787878788</v>
      </c>
      <c r="G78" s="6" t="s">
        <v>196</v>
      </c>
      <c r="H78" s="6" t="s">
        <v>196</v>
      </c>
      <c r="I78" s="6" t="s">
        <v>196</v>
      </c>
      <c r="J78" s="6"/>
    </row>
    <row r="79" spans="1:10" ht="78.75">
      <c r="A79" s="3"/>
      <c r="B79" s="5" t="s">
        <v>401</v>
      </c>
      <c r="C79" s="4"/>
      <c r="D79" s="25">
        <f>E79+F79</f>
        <v>166049.90000000002</v>
      </c>
      <c r="E79" s="27">
        <v>160574.70000000001</v>
      </c>
      <c r="F79" s="27">
        <v>5475.2</v>
      </c>
      <c r="G79" s="6" t="s">
        <v>196</v>
      </c>
      <c r="H79" s="6" t="s">
        <v>196</v>
      </c>
      <c r="I79" s="6" t="s">
        <v>196</v>
      </c>
      <c r="J79" s="6" t="s">
        <v>204</v>
      </c>
    </row>
    <row r="80" spans="1:10" ht="63">
      <c r="A80" s="3"/>
      <c r="B80" s="5" t="s">
        <v>402</v>
      </c>
      <c r="C80" s="4"/>
      <c r="D80" s="25">
        <f>E80+F80</f>
        <v>303.60000000000002</v>
      </c>
      <c r="E80" s="27">
        <v>292.60000000000002</v>
      </c>
      <c r="F80" s="27">
        <v>11</v>
      </c>
      <c r="G80" s="6" t="s">
        <v>196</v>
      </c>
      <c r="H80" s="6" t="s">
        <v>196</v>
      </c>
      <c r="I80" s="6" t="s">
        <v>196</v>
      </c>
      <c r="J80" s="6" t="s">
        <v>204</v>
      </c>
    </row>
    <row r="81" spans="1:10" ht="47.25">
      <c r="A81" s="3"/>
      <c r="B81" s="5" t="s">
        <v>403</v>
      </c>
      <c r="C81" s="4"/>
      <c r="D81" s="27">
        <v>30191.46</v>
      </c>
      <c r="E81" s="27">
        <v>30224.06</v>
      </c>
      <c r="F81" s="27">
        <v>29090.639999999999</v>
      </c>
      <c r="G81" s="6" t="s">
        <v>196</v>
      </c>
      <c r="H81" s="6" t="s">
        <v>196</v>
      </c>
      <c r="I81" s="6" t="s">
        <v>196</v>
      </c>
      <c r="J81" s="6" t="s">
        <v>219</v>
      </c>
    </row>
    <row r="82" spans="1:10" ht="45" customHeight="1">
      <c r="A82" s="16" t="s">
        <v>302</v>
      </c>
      <c r="B82" s="31" t="s">
        <v>404</v>
      </c>
      <c r="C82" s="32"/>
      <c r="D82" s="17"/>
      <c r="E82" s="17"/>
      <c r="F82" s="17"/>
      <c r="G82" s="17"/>
      <c r="H82" s="17"/>
      <c r="I82" s="17"/>
      <c r="J82" s="17"/>
    </row>
    <row r="83" spans="1:10" ht="46.5" customHeight="1">
      <c r="A83" s="3" t="s">
        <v>303</v>
      </c>
      <c r="B83" s="5" t="s">
        <v>405</v>
      </c>
      <c r="C83" s="4"/>
      <c r="D83" s="25">
        <f>(D84+D85)/((D86-D87-D88)+(D89+0.1*D90))</f>
        <v>10.234158957525118</v>
      </c>
      <c r="E83" s="25">
        <f>(E84+E85)/((E86-E87-E88)+(E89+0.1*E90))</f>
        <v>9.7856488549618312</v>
      </c>
      <c r="F83" s="25">
        <f>(F84+F85)/((F86-F87-F88)+(F89+0.1*F90))</f>
        <v>29.561403508771932</v>
      </c>
      <c r="G83" s="6" t="s">
        <v>196</v>
      </c>
      <c r="H83" s="6" t="s">
        <v>196</v>
      </c>
      <c r="I83" s="6" t="s">
        <v>196</v>
      </c>
      <c r="J83" s="6"/>
    </row>
    <row r="84" spans="1:10" ht="47.25">
      <c r="A84" s="3"/>
      <c r="B84" s="5" t="s">
        <v>406</v>
      </c>
      <c r="C84" s="4"/>
      <c r="D84" s="25">
        <f t="shared" ref="D84:D90" si="2">E84+F84</f>
        <v>48187</v>
      </c>
      <c r="E84" s="27">
        <v>44817</v>
      </c>
      <c r="F84" s="27">
        <v>3370</v>
      </c>
      <c r="G84" s="6" t="s">
        <v>196</v>
      </c>
      <c r="H84" s="6" t="s">
        <v>196</v>
      </c>
      <c r="I84" s="6" t="s">
        <v>196</v>
      </c>
      <c r="J84" s="6" t="s">
        <v>220</v>
      </c>
    </row>
    <row r="85" spans="1:10" ht="31.5">
      <c r="A85" s="3"/>
      <c r="B85" s="5" t="s">
        <v>407</v>
      </c>
      <c r="C85" s="4"/>
      <c r="D85" s="25">
        <f t="shared" si="2"/>
        <v>3255</v>
      </c>
      <c r="E85" s="27">
        <v>3255</v>
      </c>
      <c r="F85" s="27">
        <v>0</v>
      </c>
      <c r="G85" s="6" t="s">
        <v>196</v>
      </c>
      <c r="H85" s="6" t="s">
        <v>196</v>
      </c>
      <c r="I85" s="6" t="s">
        <v>196</v>
      </c>
      <c r="J85" s="6" t="s">
        <v>209</v>
      </c>
    </row>
    <row r="86" spans="1:10" ht="78.75">
      <c r="A86" s="3"/>
      <c r="B86" s="5" t="s">
        <v>389</v>
      </c>
      <c r="C86" s="4"/>
      <c r="D86" s="25">
        <f t="shared" si="2"/>
        <v>4790</v>
      </c>
      <c r="E86" s="27">
        <v>4676</v>
      </c>
      <c r="F86" s="27">
        <v>114</v>
      </c>
      <c r="G86" s="6" t="s">
        <v>196</v>
      </c>
      <c r="H86" s="6" t="s">
        <v>196</v>
      </c>
      <c r="I86" s="6" t="s">
        <v>196</v>
      </c>
      <c r="J86" s="6" t="s">
        <v>208</v>
      </c>
    </row>
    <row r="87" spans="1:10" ht="94.5">
      <c r="A87" s="3"/>
      <c r="B87" s="5" t="s">
        <v>408</v>
      </c>
      <c r="C87" s="4"/>
      <c r="D87" s="25">
        <f t="shared" si="2"/>
        <v>0</v>
      </c>
      <c r="E87" s="27">
        <v>0</v>
      </c>
      <c r="F87" s="27">
        <v>0</v>
      </c>
      <c r="G87" s="6" t="s">
        <v>196</v>
      </c>
      <c r="H87" s="6" t="s">
        <v>196</v>
      </c>
      <c r="I87" s="6" t="s">
        <v>196</v>
      </c>
      <c r="J87" s="6" t="s">
        <v>208</v>
      </c>
    </row>
    <row r="88" spans="1:10" ht="94.5">
      <c r="A88" s="3"/>
      <c r="B88" s="5" t="s">
        <v>409</v>
      </c>
      <c r="C88" s="4"/>
      <c r="D88" s="25">
        <f t="shared" si="2"/>
        <v>0</v>
      </c>
      <c r="E88" s="27">
        <v>0</v>
      </c>
      <c r="F88" s="27">
        <v>0</v>
      </c>
      <c r="G88" s="6" t="s">
        <v>196</v>
      </c>
      <c r="H88" s="6" t="s">
        <v>196</v>
      </c>
      <c r="I88" s="6" t="s">
        <v>196</v>
      </c>
      <c r="J88" s="6" t="s">
        <v>208</v>
      </c>
    </row>
    <row r="89" spans="1:10" ht="47.25">
      <c r="A89" s="3"/>
      <c r="B89" s="5" t="s">
        <v>410</v>
      </c>
      <c r="C89" s="4"/>
      <c r="D89" s="25">
        <f t="shared" si="2"/>
        <v>232</v>
      </c>
      <c r="E89" s="27">
        <v>232</v>
      </c>
      <c r="F89" s="27">
        <v>0</v>
      </c>
      <c r="G89" s="6" t="s">
        <v>196</v>
      </c>
      <c r="H89" s="6" t="s">
        <v>196</v>
      </c>
      <c r="I89" s="6" t="s">
        <v>196</v>
      </c>
      <c r="J89" s="6" t="s">
        <v>209</v>
      </c>
    </row>
    <row r="90" spans="1:10" ht="47.25">
      <c r="A90" s="3"/>
      <c r="B90" s="5" t="s">
        <v>411</v>
      </c>
      <c r="C90" s="4"/>
      <c r="D90" s="25">
        <f t="shared" si="2"/>
        <v>45</v>
      </c>
      <c r="E90" s="27">
        <v>45</v>
      </c>
      <c r="F90" s="27">
        <v>0</v>
      </c>
      <c r="G90" s="6" t="s">
        <v>196</v>
      </c>
      <c r="H90" s="6" t="s">
        <v>196</v>
      </c>
      <c r="I90" s="6" t="s">
        <v>196</v>
      </c>
      <c r="J90" s="6" t="s">
        <v>209</v>
      </c>
    </row>
    <row r="91" spans="1:10" ht="47.25">
      <c r="A91" s="3" t="s">
        <v>304</v>
      </c>
      <c r="B91" s="5" t="s">
        <v>412</v>
      </c>
      <c r="C91" s="24" t="s">
        <v>196</v>
      </c>
      <c r="D91" s="6" t="s">
        <v>196</v>
      </c>
      <c r="E91" s="6" t="s">
        <v>196</v>
      </c>
      <c r="F91" s="6" t="s">
        <v>196</v>
      </c>
      <c r="G91" s="6" t="s">
        <v>196</v>
      </c>
      <c r="H91" s="6" t="s">
        <v>196</v>
      </c>
      <c r="I91" s="6" t="s">
        <v>196</v>
      </c>
      <c r="J91" s="6"/>
    </row>
    <row r="92" spans="1:10">
      <c r="A92" s="3"/>
      <c r="B92" s="5" t="s">
        <v>414</v>
      </c>
      <c r="C92" s="4"/>
      <c r="D92" s="6"/>
      <c r="E92" s="6"/>
      <c r="F92" s="6"/>
      <c r="G92" s="6"/>
      <c r="H92" s="6"/>
      <c r="I92" s="6"/>
      <c r="J92" s="6"/>
    </row>
    <row r="93" spans="1:10" ht="35.25" customHeight="1">
      <c r="A93" s="3"/>
      <c r="B93" s="9" t="s">
        <v>413</v>
      </c>
      <c r="C93" s="4"/>
      <c r="D93" s="25">
        <f t="shared" ref="D93:F94" si="3">(D97+D101)/(D104+D105)*100</f>
        <v>100</v>
      </c>
      <c r="E93" s="25">
        <f t="shared" si="3"/>
        <v>100</v>
      </c>
      <c r="F93" s="25">
        <f t="shared" si="3"/>
        <v>100</v>
      </c>
      <c r="G93" s="6" t="s">
        <v>196</v>
      </c>
      <c r="H93" s="6" t="s">
        <v>196</v>
      </c>
      <c r="I93" s="6" t="s">
        <v>196</v>
      </c>
      <c r="J93" s="6"/>
    </row>
    <row r="94" spans="1:10" ht="35.25" customHeight="1">
      <c r="A94" s="3"/>
      <c r="B94" s="9" t="s">
        <v>352</v>
      </c>
      <c r="C94" s="4"/>
      <c r="D94" s="25" t="e">
        <f t="shared" si="3"/>
        <v>#VALUE!</v>
      </c>
      <c r="E94" s="25" t="e">
        <f t="shared" si="3"/>
        <v>#VALUE!</v>
      </c>
      <c r="F94" s="25" t="e">
        <f t="shared" si="3"/>
        <v>#VALUE!</v>
      </c>
      <c r="G94" s="6" t="s">
        <v>196</v>
      </c>
      <c r="H94" s="6" t="s">
        <v>196</v>
      </c>
      <c r="I94" s="6" t="s">
        <v>196</v>
      </c>
      <c r="J94" s="6"/>
    </row>
    <row r="95" spans="1:10" ht="35.25" customHeight="1">
      <c r="A95" s="3"/>
      <c r="B95" s="9" t="s">
        <v>353</v>
      </c>
      <c r="C95" s="4"/>
      <c r="D95" s="25" t="e">
        <f>(D99+D103)/(D106+D108)*100</f>
        <v>#VALUE!</v>
      </c>
      <c r="E95" s="25" t="e">
        <f>(E99+E103)/(E106+E108)*100</f>
        <v>#VALUE!</v>
      </c>
      <c r="F95" s="25" t="e">
        <f>(F99+F103)/(F106+F108)*100</f>
        <v>#VALUE!</v>
      </c>
      <c r="G95" s="6" t="s">
        <v>196</v>
      </c>
      <c r="H95" s="6" t="s">
        <v>196</v>
      </c>
      <c r="I95" s="6" t="s">
        <v>196</v>
      </c>
      <c r="J95" s="6"/>
    </row>
    <row r="96" spans="1:10" ht="40.5" customHeight="1">
      <c r="A96" s="3"/>
      <c r="B96" s="35" t="s">
        <v>415</v>
      </c>
      <c r="C96" s="36"/>
      <c r="D96" s="6"/>
      <c r="E96" s="6"/>
      <c r="F96" s="6"/>
      <c r="G96" s="6" t="s">
        <v>196</v>
      </c>
      <c r="H96" s="6" t="s">
        <v>196</v>
      </c>
      <c r="I96" s="6" t="s">
        <v>196</v>
      </c>
      <c r="J96" s="6"/>
    </row>
    <row r="97" spans="1:10" ht="33" customHeight="1">
      <c r="A97" s="3"/>
      <c r="B97" s="9" t="s">
        <v>413</v>
      </c>
      <c r="C97" s="4"/>
      <c r="D97" s="25">
        <f>E97+F97</f>
        <v>8</v>
      </c>
      <c r="E97" s="27">
        <v>7</v>
      </c>
      <c r="F97" s="27">
        <v>1</v>
      </c>
      <c r="G97" s="6" t="s">
        <v>196</v>
      </c>
      <c r="H97" s="6" t="s">
        <v>196</v>
      </c>
      <c r="I97" s="6" t="s">
        <v>196</v>
      </c>
      <c r="J97" s="6" t="s">
        <v>220</v>
      </c>
    </row>
    <row r="98" spans="1:10" ht="33" customHeight="1">
      <c r="A98" s="3"/>
      <c r="B98" s="9" t="s">
        <v>352</v>
      </c>
      <c r="C98" s="4"/>
      <c r="D98" s="25">
        <f>E98+F98</f>
        <v>8</v>
      </c>
      <c r="E98" s="27">
        <v>7</v>
      </c>
      <c r="F98" s="27">
        <v>1</v>
      </c>
      <c r="G98" s="6" t="s">
        <v>196</v>
      </c>
      <c r="H98" s="6" t="s">
        <v>196</v>
      </c>
      <c r="I98" s="6" t="s">
        <v>196</v>
      </c>
      <c r="J98" s="6" t="s">
        <v>220</v>
      </c>
    </row>
    <row r="99" spans="1:10" ht="33" customHeight="1">
      <c r="A99" s="3"/>
      <c r="B99" s="9" t="s">
        <v>353</v>
      </c>
      <c r="C99" s="4"/>
      <c r="D99" s="25">
        <f>E99+F99</f>
        <v>8</v>
      </c>
      <c r="E99" s="27">
        <v>7</v>
      </c>
      <c r="F99" s="27">
        <v>1</v>
      </c>
      <c r="G99" s="6" t="s">
        <v>196</v>
      </c>
      <c r="H99" s="6" t="s">
        <v>196</v>
      </c>
      <c r="I99" s="6" t="s">
        <v>196</v>
      </c>
      <c r="J99" s="6" t="s">
        <v>220</v>
      </c>
    </row>
    <row r="100" spans="1:10" ht="33" customHeight="1">
      <c r="A100" s="3"/>
      <c r="B100" s="35" t="s">
        <v>416</v>
      </c>
      <c r="C100" s="36"/>
      <c r="D100" s="6"/>
      <c r="E100" s="6"/>
      <c r="F100" s="6"/>
      <c r="G100" s="6" t="s">
        <v>196</v>
      </c>
      <c r="H100" s="6" t="s">
        <v>196</v>
      </c>
      <c r="I100" s="6" t="s">
        <v>196</v>
      </c>
      <c r="J100" s="6"/>
    </row>
    <row r="101" spans="1:10" ht="33" customHeight="1">
      <c r="A101" s="3"/>
      <c r="B101" s="9" t="s">
        <v>413</v>
      </c>
      <c r="C101" s="4"/>
      <c r="D101" s="25">
        <f>E101+F101</f>
        <v>1</v>
      </c>
      <c r="E101" s="27">
        <v>1</v>
      </c>
      <c r="F101" s="27">
        <v>0</v>
      </c>
      <c r="G101" s="6" t="s">
        <v>196</v>
      </c>
      <c r="H101" s="6" t="s">
        <v>196</v>
      </c>
      <c r="I101" s="6" t="s">
        <v>196</v>
      </c>
      <c r="J101" s="6" t="s">
        <v>209</v>
      </c>
    </row>
    <row r="102" spans="1:10" ht="33" customHeight="1">
      <c r="A102" s="3"/>
      <c r="B102" s="9" t="s">
        <v>352</v>
      </c>
      <c r="C102" s="4"/>
      <c r="D102" s="25">
        <f>E102+F102</f>
        <v>1</v>
      </c>
      <c r="E102" s="27">
        <v>1</v>
      </c>
      <c r="F102" s="27">
        <v>0</v>
      </c>
      <c r="G102" s="6" t="s">
        <v>196</v>
      </c>
      <c r="H102" s="6" t="s">
        <v>196</v>
      </c>
      <c r="I102" s="6" t="s">
        <v>196</v>
      </c>
      <c r="J102" s="6" t="s">
        <v>209</v>
      </c>
    </row>
    <row r="103" spans="1:10" ht="33" customHeight="1">
      <c r="A103" s="3"/>
      <c r="B103" s="9" t="s">
        <v>353</v>
      </c>
      <c r="C103" s="4"/>
      <c r="D103" s="25">
        <f>E103+F103</f>
        <v>1</v>
      </c>
      <c r="E103" s="27">
        <v>1</v>
      </c>
      <c r="F103" s="27">
        <v>0</v>
      </c>
      <c r="G103" s="6" t="s">
        <v>196</v>
      </c>
      <c r="H103" s="6" t="s">
        <v>196</v>
      </c>
      <c r="I103" s="6" t="s">
        <v>196</v>
      </c>
      <c r="J103" s="6" t="s">
        <v>209</v>
      </c>
    </row>
    <row r="104" spans="1:10" ht="47.25">
      <c r="A104" s="3"/>
      <c r="B104" s="5" t="s">
        <v>417</v>
      </c>
      <c r="C104" s="4"/>
      <c r="D104" s="25">
        <f>E104+F104</f>
        <v>8</v>
      </c>
      <c r="E104" s="27">
        <v>7</v>
      </c>
      <c r="F104" s="27">
        <v>1</v>
      </c>
      <c r="G104" s="6" t="s">
        <v>196</v>
      </c>
      <c r="H104" s="6" t="s">
        <v>196</v>
      </c>
      <c r="I104" s="6" t="s">
        <v>196</v>
      </c>
      <c r="J104" s="6" t="s">
        <v>220</v>
      </c>
    </row>
    <row r="105" spans="1:10" ht="31.5">
      <c r="A105" s="3"/>
      <c r="B105" s="5" t="s">
        <v>418</v>
      </c>
      <c r="C105" s="4"/>
      <c r="D105" s="25">
        <f>E105+F105</f>
        <v>1</v>
      </c>
      <c r="E105" s="27">
        <v>1</v>
      </c>
      <c r="F105" s="27">
        <v>0</v>
      </c>
      <c r="G105" s="6" t="s">
        <v>196</v>
      </c>
      <c r="H105" s="6" t="s">
        <v>196</v>
      </c>
      <c r="I105" s="6" t="s">
        <v>196</v>
      </c>
      <c r="J105" s="6" t="s">
        <v>209</v>
      </c>
    </row>
    <row r="106" spans="1:10" ht="31.5">
      <c r="A106" s="3" t="s">
        <v>305</v>
      </c>
      <c r="B106" s="5" t="s">
        <v>222</v>
      </c>
      <c r="C106" s="4"/>
      <c r="D106" s="6" t="s">
        <v>196</v>
      </c>
      <c r="E106" s="6" t="s">
        <v>196</v>
      </c>
      <c r="F106" s="6" t="s">
        <v>196</v>
      </c>
      <c r="G106" s="6" t="s">
        <v>196</v>
      </c>
      <c r="H106" s="6" t="s">
        <v>196</v>
      </c>
      <c r="I106" s="6" t="s">
        <v>196</v>
      </c>
      <c r="J106" s="6"/>
    </row>
    <row r="107" spans="1:10" ht="38.25" customHeight="1">
      <c r="A107" s="3"/>
      <c r="B107" s="5" t="s">
        <v>184</v>
      </c>
      <c r="C107" s="4"/>
      <c r="D107" s="25">
        <f>(D108+D109)/(D113+D114)*100</f>
        <v>14.130649299388198</v>
      </c>
      <c r="E107" s="25">
        <f>(E108+E109)/(E113+E114)*100</f>
        <v>13.365636987684232</v>
      </c>
      <c r="F107" s="25">
        <f>(F108+F109)/(F113+F114)*100</f>
        <v>47.368421052631575</v>
      </c>
      <c r="G107" s="6" t="s">
        <v>196</v>
      </c>
      <c r="H107" s="6" t="s">
        <v>196</v>
      </c>
      <c r="I107" s="6" t="s">
        <v>196</v>
      </c>
      <c r="J107" s="6"/>
    </row>
    <row r="108" spans="1:10" ht="63">
      <c r="A108" s="3"/>
      <c r="B108" s="5" t="s">
        <v>0</v>
      </c>
      <c r="C108" s="4"/>
      <c r="D108" s="25">
        <f>E108+F108</f>
        <v>705</v>
      </c>
      <c r="E108" s="27">
        <v>651</v>
      </c>
      <c r="F108" s="27">
        <v>54</v>
      </c>
      <c r="G108" s="6" t="s">
        <v>196</v>
      </c>
      <c r="H108" s="6" t="s">
        <v>196</v>
      </c>
      <c r="I108" s="6" t="s">
        <v>196</v>
      </c>
      <c r="J108" s="6" t="s">
        <v>220</v>
      </c>
    </row>
    <row r="109" spans="1:10" ht="31.5">
      <c r="A109" s="3"/>
      <c r="B109" s="5" t="s">
        <v>2</v>
      </c>
      <c r="C109" s="4"/>
      <c r="D109" s="25">
        <f t="shared" ref="D109:D119" si="4">E109+F109</f>
        <v>11</v>
      </c>
      <c r="E109" s="27">
        <v>11</v>
      </c>
      <c r="F109" s="27">
        <v>0</v>
      </c>
      <c r="G109" s="6" t="s">
        <v>196</v>
      </c>
      <c r="H109" s="6" t="s">
        <v>196</v>
      </c>
      <c r="I109" s="6" t="s">
        <v>196</v>
      </c>
      <c r="J109" s="6" t="s">
        <v>209</v>
      </c>
    </row>
    <row r="110" spans="1:10" ht="42.75" customHeight="1">
      <c r="A110" s="3"/>
      <c r="B110" s="5" t="s">
        <v>221</v>
      </c>
      <c r="C110" s="4"/>
      <c r="D110" s="25">
        <f>(D111+D112)/(D113+D114)*100</f>
        <v>10.933491217683047</v>
      </c>
      <c r="E110" s="25">
        <f>(E111+E112)/(E113+E114)*100</f>
        <v>10.983242479305472</v>
      </c>
      <c r="F110" s="25">
        <f>(F111+F112)/(F113+F114)*100</f>
        <v>8.7719298245614024</v>
      </c>
      <c r="G110" s="6" t="s">
        <v>196</v>
      </c>
      <c r="H110" s="6" t="s">
        <v>196</v>
      </c>
      <c r="I110" s="6" t="s">
        <v>196</v>
      </c>
      <c r="J110" s="6"/>
    </row>
    <row r="111" spans="1:10" ht="63">
      <c r="A111" s="3"/>
      <c r="B111" s="5" t="s">
        <v>1</v>
      </c>
      <c r="C111" s="4"/>
      <c r="D111" s="25">
        <f t="shared" si="4"/>
        <v>547</v>
      </c>
      <c r="E111" s="27">
        <v>537</v>
      </c>
      <c r="F111" s="27">
        <v>10</v>
      </c>
      <c r="G111" s="6" t="s">
        <v>196</v>
      </c>
      <c r="H111" s="6" t="s">
        <v>196</v>
      </c>
      <c r="I111" s="6" t="s">
        <v>196</v>
      </c>
      <c r="J111" s="6" t="s">
        <v>220</v>
      </c>
    </row>
    <row r="112" spans="1:10" ht="47.25">
      <c r="A112" s="3"/>
      <c r="B112" s="5" t="s">
        <v>3</v>
      </c>
      <c r="C112" s="4"/>
      <c r="D112" s="25">
        <f t="shared" si="4"/>
        <v>7</v>
      </c>
      <c r="E112" s="27">
        <v>7</v>
      </c>
      <c r="F112" s="27">
        <v>0</v>
      </c>
      <c r="G112" s="6" t="s">
        <v>196</v>
      </c>
      <c r="H112" s="6" t="s">
        <v>196</v>
      </c>
      <c r="I112" s="6" t="s">
        <v>196</v>
      </c>
      <c r="J112" s="6" t="s">
        <v>209</v>
      </c>
    </row>
    <row r="113" spans="1:10" ht="78.75">
      <c r="A113" s="3"/>
      <c r="B113" s="5" t="s">
        <v>389</v>
      </c>
      <c r="C113" s="4"/>
      <c r="D113" s="25">
        <f t="shared" si="4"/>
        <v>4790</v>
      </c>
      <c r="E113" s="27">
        <v>4676</v>
      </c>
      <c r="F113" s="27">
        <v>114</v>
      </c>
      <c r="G113" s="6" t="s">
        <v>196</v>
      </c>
      <c r="H113" s="6" t="s">
        <v>196</v>
      </c>
      <c r="I113" s="6" t="s">
        <v>196</v>
      </c>
      <c r="J113" s="6" t="s">
        <v>220</v>
      </c>
    </row>
    <row r="114" spans="1:10" ht="31.5">
      <c r="A114" s="3"/>
      <c r="B114" s="5" t="s">
        <v>4</v>
      </c>
      <c r="C114" s="4"/>
      <c r="D114" s="25">
        <f>E114+F114</f>
        <v>277</v>
      </c>
      <c r="E114" s="27">
        <v>277</v>
      </c>
      <c r="F114" s="27">
        <v>0</v>
      </c>
      <c r="G114" s="6" t="s">
        <v>196</v>
      </c>
      <c r="H114" s="6" t="s">
        <v>196</v>
      </c>
      <c r="I114" s="6" t="s">
        <v>196</v>
      </c>
      <c r="J114" s="6" t="s">
        <v>209</v>
      </c>
    </row>
    <row r="115" spans="1:10" ht="63">
      <c r="A115" s="3" t="s">
        <v>306</v>
      </c>
      <c r="B115" s="5" t="s">
        <v>5</v>
      </c>
      <c r="C115" s="4"/>
      <c r="D115" s="25">
        <f>(D116+D117)/(D118+D119)*100</f>
        <v>100</v>
      </c>
      <c r="E115" s="25">
        <f>(E116+E117)/(E118+E119)*100</f>
        <v>100</v>
      </c>
      <c r="F115" s="25">
        <f>(F116+F117)/(F118+F119)*100</f>
        <v>100</v>
      </c>
      <c r="G115" s="6" t="s">
        <v>196</v>
      </c>
      <c r="H115" s="6" t="s">
        <v>196</v>
      </c>
      <c r="I115" s="6" t="s">
        <v>196</v>
      </c>
      <c r="J115" s="6"/>
    </row>
    <row r="116" spans="1:10" ht="63">
      <c r="A116" s="3"/>
      <c r="B116" s="5" t="s">
        <v>6</v>
      </c>
      <c r="C116" s="4"/>
      <c r="D116" s="25">
        <f t="shared" si="4"/>
        <v>8</v>
      </c>
      <c r="E116" s="27">
        <v>7</v>
      </c>
      <c r="F116" s="27">
        <v>1</v>
      </c>
      <c r="G116" s="6" t="s">
        <v>196</v>
      </c>
      <c r="H116" s="6" t="s">
        <v>196</v>
      </c>
      <c r="I116" s="6" t="s">
        <v>196</v>
      </c>
      <c r="J116" s="6" t="s">
        <v>220</v>
      </c>
    </row>
    <row r="117" spans="1:10" ht="47.25">
      <c r="A117" s="3"/>
      <c r="B117" s="5" t="s">
        <v>7</v>
      </c>
      <c r="C117" s="4"/>
      <c r="D117" s="25">
        <f t="shared" si="4"/>
        <v>1</v>
      </c>
      <c r="E117" s="27">
        <v>1</v>
      </c>
      <c r="F117" s="27">
        <v>0</v>
      </c>
      <c r="G117" s="6" t="s">
        <v>196</v>
      </c>
      <c r="H117" s="6" t="s">
        <v>196</v>
      </c>
      <c r="I117" s="6" t="s">
        <v>196</v>
      </c>
      <c r="J117" s="6" t="s">
        <v>209</v>
      </c>
    </row>
    <row r="118" spans="1:10" ht="47.25">
      <c r="A118" s="3"/>
      <c r="B118" s="5" t="s">
        <v>417</v>
      </c>
      <c r="C118" s="4"/>
      <c r="D118" s="25">
        <f t="shared" si="4"/>
        <v>8</v>
      </c>
      <c r="E118" s="27">
        <v>7</v>
      </c>
      <c r="F118" s="27">
        <v>1</v>
      </c>
      <c r="G118" s="6" t="s">
        <v>196</v>
      </c>
      <c r="H118" s="6" t="s">
        <v>196</v>
      </c>
      <c r="I118" s="6" t="s">
        <v>196</v>
      </c>
      <c r="J118" s="6" t="s">
        <v>220</v>
      </c>
    </row>
    <row r="119" spans="1:10" ht="36.75" customHeight="1">
      <c r="A119" s="3"/>
      <c r="B119" s="5" t="s">
        <v>8</v>
      </c>
      <c r="C119" s="4"/>
      <c r="D119" s="25">
        <f t="shared" si="4"/>
        <v>1</v>
      </c>
      <c r="E119" s="27">
        <v>1</v>
      </c>
      <c r="F119" s="27">
        <v>0</v>
      </c>
      <c r="G119" s="6" t="s">
        <v>196</v>
      </c>
      <c r="H119" s="6" t="s">
        <v>196</v>
      </c>
      <c r="I119" s="6" t="s">
        <v>196</v>
      </c>
      <c r="J119" s="6" t="s">
        <v>209</v>
      </c>
    </row>
    <row r="120" spans="1:10" ht="38.25" customHeight="1">
      <c r="A120" s="16" t="s">
        <v>307</v>
      </c>
      <c r="B120" s="31" t="s">
        <v>9</v>
      </c>
      <c r="C120" s="32"/>
      <c r="D120" s="17"/>
      <c r="E120" s="17"/>
      <c r="F120" s="17"/>
      <c r="G120" s="17"/>
      <c r="H120" s="17"/>
      <c r="I120" s="17"/>
      <c r="J120" s="17"/>
    </row>
    <row r="121" spans="1:10" ht="78.75">
      <c r="A121" s="3" t="s">
        <v>308</v>
      </c>
      <c r="B121" s="5" t="s">
        <v>10</v>
      </c>
      <c r="C121" s="4"/>
      <c r="D121" s="25">
        <f>(D122/D123)*100</f>
        <v>4.3715846994535523</v>
      </c>
      <c r="E121" s="25">
        <f>(E122/E123)*100</f>
        <v>4.3715846994535523</v>
      </c>
      <c r="F121" s="25" t="e">
        <f>(F122/F123)*100</f>
        <v>#DIV/0!</v>
      </c>
      <c r="G121" s="6" t="s">
        <v>196</v>
      </c>
      <c r="H121" s="6" t="s">
        <v>196</v>
      </c>
      <c r="I121" s="6" t="s">
        <v>196</v>
      </c>
      <c r="J121" s="6"/>
    </row>
    <row r="122" spans="1:10" ht="247.5" customHeight="1">
      <c r="A122" s="3"/>
      <c r="B122" s="5" t="s">
        <v>11</v>
      </c>
      <c r="C122" s="4"/>
      <c r="D122" s="25">
        <f>E122+F122</f>
        <v>8</v>
      </c>
      <c r="E122" s="27">
        <v>8</v>
      </c>
      <c r="F122" s="27">
        <v>0</v>
      </c>
      <c r="G122" s="6" t="s">
        <v>196</v>
      </c>
      <c r="H122" s="6" t="s">
        <v>196</v>
      </c>
      <c r="I122" s="6" t="s">
        <v>196</v>
      </c>
      <c r="J122" s="6" t="s">
        <v>208</v>
      </c>
    </row>
    <row r="123" spans="1:10" ht="78.75">
      <c r="A123" s="3"/>
      <c r="B123" s="5" t="s">
        <v>12</v>
      </c>
      <c r="C123" s="4"/>
      <c r="D123" s="25">
        <f>E123+F123</f>
        <v>183</v>
      </c>
      <c r="E123" s="27">
        <v>183</v>
      </c>
      <c r="F123" s="27">
        <v>0</v>
      </c>
      <c r="G123" s="6" t="s">
        <v>196</v>
      </c>
      <c r="H123" s="6" t="s">
        <v>196</v>
      </c>
      <c r="I123" s="6" t="s">
        <v>196</v>
      </c>
      <c r="J123" s="6" t="s">
        <v>208</v>
      </c>
    </row>
    <row r="124" spans="1:10" ht="63">
      <c r="A124" s="3" t="s">
        <v>309</v>
      </c>
      <c r="B124" s="5" t="s">
        <v>13</v>
      </c>
      <c r="C124" s="4"/>
      <c r="D124" s="25">
        <f>(D125/D126)*100</f>
        <v>54.411764705882348</v>
      </c>
      <c r="E124" s="25">
        <f>(E125/E126)*100</f>
        <v>53.731343283582092</v>
      </c>
      <c r="F124" s="25">
        <f>(F125/F126)*100</f>
        <v>100</v>
      </c>
      <c r="G124" s="6" t="s">
        <v>196</v>
      </c>
      <c r="H124" s="6" t="s">
        <v>196</v>
      </c>
      <c r="I124" s="6" t="s">
        <v>196</v>
      </c>
      <c r="J124" s="6"/>
    </row>
    <row r="125" spans="1:10" ht="204.75">
      <c r="A125" s="3"/>
      <c r="B125" s="5" t="s">
        <v>14</v>
      </c>
      <c r="C125" s="4"/>
      <c r="D125" s="25">
        <f>E125+F125</f>
        <v>37</v>
      </c>
      <c r="E125" s="27">
        <v>36</v>
      </c>
      <c r="F125" s="27">
        <v>1</v>
      </c>
      <c r="G125" s="6" t="s">
        <v>196</v>
      </c>
      <c r="H125" s="6" t="s">
        <v>196</v>
      </c>
      <c r="I125" s="6" t="s">
        <v>196</v>
      </c>
      <c r="J125" s="6" t="s">
        <v>208</v>
      </c>
    </row>
    <row r="126" spans="1:10" ht="78.75">
      <c r="A126" s="3"/>
      <c r="B126" s="5" t="s">
        <v>15</v>
      </c>
      <c r="C126" s="4"/>
      <c r="D126" s="25">
        <f>E126+F126</f>
        <v>68</v>
      </c>
      <c r="E126" s="27">
        <v>67</v>
      </c>
      <c r="F126" s="27">
        <v>1</v>
      </c>
      <c r="G126" s="6" t="s">
        <v>196</v>
      </c>
      <c r="H126" s="6" t="s">
        <v>196</v>
      </c>
      <c r="I126" s="6" t="s">
        <v>196</v>
      </c>
      <c r="J126" s="6" t="s">
        <v>208</v>
      </c>
    </row>
    <row r="127" spans="1:10" ht="39.75" customHeight="1">
      <c r="A127" s="16" t="s">
        <v>310</v>
      </c>
      <c r="B127" s="31" t="s">
        <v>16</v>
      </c>
      <c r="C127" s="32"/>
      <c r="D127" s="17"/>
      <c r="E127" s="17"/>
      <c r="F127" s="17"/>
      <c r="G127" s="17"/>
      <c r="H127" s="17"/>
      <c r="I127" s="17"/>
      <c r="J127" s="17"/>
    </row>
    <row r="128" spans="1:10" ht="78.75">
      <c r="A128" s="3" t="s">
        <v>311</v>
      </c>
      <c r="B128" s="5" t="s">
        <v>17</v>
      </c>
      <c r="C128" s="4"/>
      <c r="D128" s="25">
        <f>D129/D130</f>
        <v>1.3456937799043061</v>
      </c>
      <c r="E128" s="25">
        <f>E129/E130</f>
        <v>1.3456937799043061</v>
      </c>
      <c r="F128" s="25" t="e">
        <f>F129/F130</f>
        <v>#DIV/0!</v>
      </c>
      <c r="G128" s="6" t="s">
        <v>196</v>
      </c>
      <c r="H128" s="6" t="s">
        <v>196</v>
      </c>
      <c r="I128" s="6" t="s">
        <v>196</v>
      </c>
      <c r="J128" s="6"/>
    </row>
    <row r="129" spans="1:10" ht="94.5">
      <c r="A129" s="3"/>
      <c r="B129" s="5" t="s">
        <v>18</v>
      </c>
      <c r="C129" s="4"/>
      <c r="D129" s="27">
        <v>78.75</v>
      </c>
      <c r="E129" s="27">
        <v>78.75</v>
      </c>
      <c r="F129" s="27"/>
      <c r="G129" s="6" t="s">
        <v>196</v>
      </c>
      <c r="H129" s="6" t="s">
        <v>196</v>
      </c>
      <c r="I129" s="6" t="s">
        <v>196</v>
      </c>
      <c r="J129" s="6" t="s">
        <v>223</v>
      </c>
    </row>
    <row r="130" spans="1:10" ht="94.5">
      <c r="A130" s="3"/>
      <c r="B130" s="5" t="s">
        <v>19</v>
      </c>
      <c r="C130" s="4"/>
      <c r="D130" s="27">
        <v>58.52</v>
      </c>
      <c r="E130" s="27">
        <v>58.52</v>
      </c>
      <c r="F130" s="27"/>
      <c r="G130" s="6" t="s">
        <v>196</v>
      </c>
      <c r="H130" s="6" t="s">
        <v>196</v>
      </c>
      <c r="I130" s="6" t="s">
        <v>196</v>
      </c>
      <c r="J130" s="6" t="s">
        <v>223</v>
      </c>
    </row>
    <row r="131" spans="1:10" ht="47.25">
      <c r="A131" s="3" t="s">
        <v>312</v>
      </c>
      <c r="B131" s="5" t="s">
        <v>224</v>
      </c>
      <c r="C131" s="4"/>
      <c r="D131" s="27">
        <v>57.41</v>
      </c>
      <c r="E131" s="27">
        <v>57.41</v>
      </c>
      <c r="F131" s="27"/>
      <c r="G131" s="6" t="s">
        <v>196</v>
      </c>
      <c r="H131" s="6" t="s">
        <v>196</v>
      </c>
      <c r="I131" s="6" t="s">
        <v>196</v>
      </c>
      <c r="J131" s="6" t="s">
        <v>223</v>
      </c>
    </row>
    <row r="132" spans="1:10" ht="47.25">
      <c r="A132" s="3"/>
      <c r="B132" s="5" t="s">
        <v>225</v>
      </c>
      <c r="C132" s="4"/>
      <c r="D132" s="27">
        <v>64.02</v>
      </c>
      <c r="E132" s="27">
        <v>64.02</v>
      </c>
      <c r="F132" s="27"/>
      <c r="G132" s="6" t="s">
        <v>196</v>
      </c>
      <c r="H132" s="6" t="s">
        <v>196</v>
      </c>
      <c r="I132" s="6" t="s">
        <v>196</v>
      </c>
      <c r="J132" s="6" t="s">
        <v>223</v>
      </c>
    </row>
    <row r="133" spans="1:10" ht="63">
      <c r="A133" s="3" t="s">
        <v>313</v>
      </c>
      <c r="B133" s="5" t="s">
        <v>227</v>
      </c>
      <c r="C133" s="3"/>
      <c r="D133" s="27">
        <v>20.62</v>
      </c>
      <c r="E133" s="27">
        <v>20.68</v>
      </c>
      <c r="F133" s="27">
        <v>19.13</v>
      </c>
      <c r="G133" s="6" t="s">
        <v>196</v>
      </c>
      <c r="H133" s="6" t="s">
        <v>196</v>
      </c>
      <c r="I133" s="6" t="s">
        <v>196</v>
      </c>
      <c r="J133" s="6" t="s">
        <v>223</v>
      </c>
    </row>
    <row r="134" spans="1:10" ht="71.25" customHeight="1">
      <c r="A134" s="3"/>
      <c r="B134" s="5" t="s">
        <v>226</v>
      </c>
      <c r="C134" s="3"/>
      <c r="D134" s="27">
        <v>34.549999999999997</v>
      </c>
      <c r="E134" s="27">
        <v>34.36</v>
      </c>
      <c r="F134" s="27">
        <v>36</v>
      </c>
      <c r="G134" s="6" t="s">
        <v>196</v>
      </c>
      <c r="H134" s="6" t="s">
        <v>196</v>
      </c>
      <c r="I134" s="6" t="s">
        <v>196</v>
      </c>
      <c r="J134" s="6" t="s">
        <v>223</v>
      </c>
    </row>
    <row r="135" spans="1:10" ht="78.75">
      <c r="A135" s="3" t="s">
        <v>314</v>
      </c>
      <c r="B135" s="5" t="s">
        <v>229</v>
      </c>
      <c r="C135" s="4"/>
      <c r="D135" s="27">
        <v>0.41</v>
      </c>
      <c r="E135" s="27">
        <v>0.41</v>
      </c>
      <c r="F135" s="27">
        <v>0</v>
      </c>
      <c r="G135" s="6" t="s">
        <v>196</v>
      </c>
      <c r="H135" s="6" t="s">
        <v>196</v>
      </c>
      <c r="I135" s="6" t="s">
        <v>196</v>
      </c>
      <c r="J135" s="6" t="s">
        <v>223</v>
      </c>
    </row>
    <row r="136" spans="1:10" ht="78.75">
      <c r="A136" s="3"/>
      <c r="B136" s="5" t="s">
        <v>228</v>
      </c>
      <c r="C136" s="4"/>
      <c r="D136" s="27">
        <v>0.41</v>
      </c>
      <c r="E136" s="27">
        <v>0.41</v>
      </c>
      <c r="F136" s="27">
        <v>0</v>
      </c>
      <c r="G136" s="6" t="s">
        <v>196</v>
      </c>
      <c r="H136" s="6" t="s">
        <v>196</v>
      </c>
      <c r="I136" s="6" t="s">
        <v>196</v>
      </c>
      <c r="J136" s="6" t="s">
        <v>223</v>
      </c>
    </row>
    <row r="137" spans="1:10" ht="101.25" customHeight="1">
      <c r="A137" s="3" t="s">
        <v>315</v>
      </c>
      <c r="B137" s="5" t="s">
        <v>231</v>
      </c>
      <c r="C137" s="4"/>
      <c r="D137" s="27">
        <v>2.6</v>
      </c>
      <c r="E137" s="27">
        <v>2.6</v>
      </c>
      <c r="F137" s="27">
        <v>0</v>
      </c>
      <c r="G137" s="6" t="s">
        <v>196</v>
      </c>
      <c r="H137" s="6" t="s">
        <v>196</v>
      </c>
      <c r="I137" s="6" t="s">
        <v>196</v>
      </c>
      <c r="J137" s="6" t="s">
        <v>223</v>
      </c>
    </row>
    <row r="138" spans="1:10" ht="78.75">
      <c r="A138" s="3"/>
      <c r="B138" s="5" t="s">
        <v>230</v>
      </c>
      <c r="C138" s="4"/>
      <c r="D138" s="27">
        <v>0.26</v>
      </c>
      <c r="E138" s="27">
        <v>0.26</v>
      </c>
      <c r="F138" s="27">
        <v>0</v>
      </c>
      <c r="G138" s="6" t="s">
        <v>196</v>
      </c>
      <c r="H138" s="6" t="s">
        <v>196</v>
      </c>
      <c r="I138" s="6" t="s">
        <v>196</v>
      </c>
      <c r="J138" s="6" t="s">
        <v>223</v>
      </c>
    </row>
    <row r="139" spans="1:10" ht="72" customHeight="1">
      <c r="A139" s="16" t="s">
        <v>316</v>
      </c>
      <c r="B139" s="31" t="s">
        <v>20</v>
      </c>
      <c r="C139" s="32"/>
      <c r="D139" s="17"/>
      <c r="E139" s="17"/>
      <c r="F139" s="17"/>
      <c r="G139" s="17"/>
      <c r="H139" s="17"/>
      <c r="I139" s="17"/>
      <c r="J139" s="17"/>
    </row>
    <row r="140" spans="1:10" ht="43.5" customHeight="1">
      <c r="A140" s="3" t="s">
        <v>317</v>
      </c>
      <c r="B140" s="5" t="s">
        <v>21</v>
      </c>
      <c r="C140" s="4"/>
      <c r="D140" s="25">
        <f>(D141+D142)/(D143+D144)*100</f>
        <v>86.125912768896782</v>
      </c>
      <c r="E140" s="25">
        <f>(E141+E142)/(E143+E144)*100</f>
        <v>85.968100141328492</v>
      </c>
      <c r="F140" s="25">
        <f>(F141+F142)/(F143+F144)*100</f>
        <v>92.982456140350877</v>
      </c>
      <c r="G140" s="6" t="s">
        <v>196</v>
      </c>
      <c r="H140" s="6" t="s">
        <v>196</v>
      </c>
      <c r="I140" s="6" t="s">
        <v>196</v>
      </c>
      <c r="J140" s="6"/>
    </row>
    <row r="141" spans="1:10" ht="94.5">
      <c r="A141" s="3"/>
      <c r="B141" s="5" t="s">
        <v>22</v>
      </c>
      <c r="C141" s="4"/>
      <c r="D141" s="25">
        <f>E141+F141</f>
        <v>4364</v>
      </c>
      <c r="E141" s="27">
        <v>4258</v>
      </c>
      <c r="F141" s="27">
        <v>106</v>
      </c>
      <c r="G141" s="6" t="s">
        <v>196</v>
      </c>
      <c r="H141" s="6" t="s">
        <v>196</v>
      </c>
      <c r="I141" s="6" t="s">
        <v>196</v>
      </c>
      <c r="J141" s="6" t="s">
        <v>220</v>
      </c>
    </row>
    <row r="142" spans="1:10" ht="31.5">
      <c r="A142" s="3"/>
      <c r="B142" s="5" t="s">
        <v>23</v>
      </c>
      <c r="C142" s="4"/>
      <c r="D142" s="25">
        <f>E142+F142</f>
        <v>0</v>
      </c>
      <c r="E142" s="27">
        <v>0</v>
      </c>
      <c r="F142" s="27">
        <v>0</v>
      </c>
      <c r="G142" s="6" t="s">
        <v>196</v>
      </c>
      <c r="H142" s="6" t="s">
        <v>196</v>
      </c>
      <c r="I142" s="6" t="s">
        <v>196</v>
      </c>
      <c r="J142" s="6" t="s">
        <v>209</v>
      </c>
    </row>
    <row r="143" spans="1:10" ht="78.75">
      <c r="A143" s="3"/>
      <c r="B143" s="5" t="s">
        <v>24</v>
      </c>
      <c r="C143" s="4"/>
      <c r="D143" s="25">
        <f>E143+F143</f>
        <v>4790</v>
      </c>
      <c r="E143" s="27">
        <v>4676</v>
      </c>
      <c r="F143" s="27">
        <v>114</v>
      </c>
      <c r="G143" s="6" t="s">
        <v>196</v>
      </c>
      <c r="H143" s="6" t="s">
        <v>196</v>
      </c>
      <c r="I143" s="6" t="s">
        <v>196</v>
      </c>
      <c r="J143" s="6" t="s">
        <v>208</v>
      </c>
    </row>
    <row r="144" spans="1:10" ht="31.5">
      <c r="A144" s="3"/>
      <c r="B144" s="5" t="s">
        <v>374</v>
      </c>
      <c r="C144" s="4"/>
      <c r="D144" s="25">
        <f>E144+F144</f>
        <v>277</v>
      </c>
      <c r="E144" s="27">
        <v>277</v>
      </c>
      <c r="F144" s="27">
        <v>0</v>
      </c>
      <c r="G144" s="6" t="s">
        <v>196</v>
      </c>
      <c r="H144" s="6" t="s">
        <v>196</v>
      </c>
      <c r="I144" s="6" t="s">
        <v>196</v>
      </c>
      <c r="J144" s="6" t="s">
        <v>209</v>
      </c>
    </row>
    <row r="145" spans="1:10" ht="47.25">
      <c r="A145" s="3" t="s">
        <v>318</v>
      </c>
      <c r="B145" s="5" t="s">
        <v>25</v>
      </c>
      <c r="C145" s="4"/>
      <c r="D145" s="25">
        <f>(D146/D147)*100</f>
        <v>87.5</v>
      </c>
      <c r="E145" s="25">
        <f>(E146/E147)*100</f>
        <v>85.714285714285708</v>
      </c>
      <c r="F145" s="25">
        <f>(F146/F147)*100</f>
        <v>100</v>
      </c>
      <c r="G145" s="6" t="s">
        <v>196</v>
      </c>
      <c r="H145" s="6" t="s">
        <v>196</v>
      </c>
      <c r="I145" s="6" t="s">
        <v>196</v>
      </c>
      <c r="J145" s="6"/>
    </row>
    <row r="146" spans="1:10" ht="47.25">
      <c r="A146" s="3"/>
      <c r="B146" s="5" t="s">
        <v>26</v>
      </c>
      <c r="C146" s="4"/>
      <c r="D146" s="25">
        <f>E146+F146</f>
        <v>7</v>
      </c>
      <c r="E146" s="27">
        <v>6</v>
      </c>
      <c r="F146" s="27">
        <v>1</v>
      </c>
      <c r="G146" s="6" t="s">
        <v>196</v>
      </c>
      <c r="H146" s="6" t="s">
        <v>196</v>
      </c>
      <c r="I146" s="6" t="s">
        <v>196</v>
      </c>
      <c r="J146" s="6" t="s">
        <v>208</v>
      </c>
    </row>
    <row r="147" spans="1:10" ht="47.25">
      <c r="A147" s="3"/>
      <c r="B147" s="5" t="s">
        <v>417</v>
      </c>
      <c r="C147" s="23" t="s">
        <v>358</v>
      </c>
      <c r="D147" s="25">
        <f>E147+F147</f>
        <v>8</v>
      </c>
      <c r="E147" s="27">
        <v>7</v>
      </c>
      <c r="F147" s="27">
        <v>1</v>
      </c>
      <c r="G147" s="6" t="s">
        <v>196</v>
      </c>
      <c r="H147" s="6" t="s">
        <v>196</v>
      </c>
      <c r="I147" s="6" t="s">
        <v>196</v>
      </c>
      <c r="J147" s="6" t="s">
        <v>208</v>
      </c>
    </row>
    <row r="148" spans="1:10" ht="42" customHeight="1">
      <c r="A148" s="3" t="s">
        <v>319</v>
      </c>
      <c r="B148" s="5" t="s">
        <v>27</v>
      </c>
      <c r="C148" s="4"/>
      <c r="D148" s="25">
        <f>(D149+D150)/(D151+D152)*100</f>
        <v>88.888888888888886</v>
      </c>
      <c r="E148" s="25">
        <f>(E149+E150)/(E151+E152)*100</f>
        <v>100</v>
      </c>
      <c r="F148" s="25">
        <f>(F149+F150)/(F151+F152)*100</f>
        <v>0</v>
      </c>
      <c r="G148" s="6" t="s">
        <v>196</v>
      </c>
      <c r="H148" s="6" t="s">
        <v>196</v>
      </c>
      <c r="I148" s="6" t="s">
        <v>196</v>
      </c>
      <c r="J148" s="6"/>
    </row>
    <row r="149" spans="1:10" ht="47.25">
      <c r="A149" s="3"/>
      <c r="B149" s="5" t="s">
        <v>28</v>
      </c>
      <c r="C149" s="4"/>
      <c r="D149" s="25">
        <f t="shared" ref="D149:D157" si="5">E149+F149</f>
        <v>7</v>
      </c>
      <c r="E149" s="27">
        <v>7</v>
      </c>
      <c r="F149" s="27">
        <v>0</v>
      </c>
      <c r="G149" s="6" t="s">
        <v>196</v>
      </c>
      <c r="H149" s="6" t="s">
        <v>196</v>
      </c>
      <c r="I149" s="6" t="s">
        <v>196</v>
      </c>
      <c r="J149" s="6" t="s">
        <v>220</v>
      </c>
    </row>
    <row r="150" spans="1:10" ht="31.5">
      <c r="A150" s="3"/>
      <c r="B150" s="5" t="s">
        <v>29</v>
      </c>
      <c r="C150" s="4"/>
      <c r="D150" s="25">
        <f t="shared" si="5"/>
        <v>1</v>
      </c>
      <c r="E150" s="27">
        <v>1</v>
      </c>
      <c r="F150" s="27">
        <v>0</v>
      </c>
      <c r="G150" s="6" t="s">
        <v>196</v>
      </c>
      <c r="H150" s="6" t="s">
        <v>196</v>
      </c>
      <c r="I150" s="6" t="s">
        <v>196</v>
      </c>
      <c r="J150" s="6" t="s">
        <v>209</v>
      </c>
    </row>
    <row r="151" spans="1:10" ht="47.25">
      <c r="A151" s="3"/>
      <c r="B151" s="5" t="s">
        <v>417</v>
      </c>
      <c r="C151" s="4"/>
      <c r="D151" s="25">
        <f t="shared" si="5"/>
        <v>8</v>
      </c>
      <c r="E151" s="27">
        <v>7</v>
      </c>
      <c r="F151" s="27">
        <v>1</v>
      </c>
      <c r="G151" s="6" t="s">
        <v>196</v>
      </c>
      <c r="H151" s="6" t="s">
        <v>196</v>
      </c>
      <c r="I151" s="6" t="s">
        <v>196</v>
      </c>
      <c r="J151" s="6" t="s">
        <v>220</v>
      </c>
    </row>
    <row r="152" spans="1:10" ht="40.5" customHeight="1">
      <c r="A152" s="3"/>
      <c r="B152" s="5" t="s">
        <v>8</v>
      </c>
      <c r="C152" s="4"/>
      <c r="D152" s="25">
        <f t="shared" si="5"/>
        <v>1</v>
      </c>
      <c r="E152" s="27">
        <v>1</v>
      </c>
      <c r="F152" s="27">
        <v>0</v>
      </c>
      <c r="G152" s="6" t="s">
        <v>196</v>
      </c>
      <c r="H152" s="6" t="s">
        <v>196</v>
      </c>
      <c r="I152" s="6" t="s">
        <v>196</v>
      </c>
      <c r="J152" s="6" t="s">
        <v>209</v>
      </c>
    </row>
    <row r="153" spans="1:10" ht="39.75" customHeight="1">
      <c r="A153" s="3" t="s">
        <v>320</v>
      </c>
      <c r="B153" s="5" t="s">
        <v>30</v>
      </c>
      <c r="C153" s="4"/>
      <c r="D153" s="25">
        <f>(D154+D155)/(D156+D157)*100</f>
        <v>22.222222222222221</v>
      </c>
      <c r="E153" s="25">
        <f>(E154+E155)/(E156+E157)*100</f>
        <v>25</v>
      </c>
      <c r="F153" s="25">
        <f>(F154+F155)/(F156+F157)*100</f>
        <v>0</v>
      </c>
      <c r="G153" s="6" t="s">
        <v>196</v>
      </c>
      <c r="H153" s="6" t="s">
        <v>196</v>
      </c>
      <c r="I153" s="6" t="s">
        <v>196</v>
      </c>
      <c r="J153" s="6"/>
    </row>
    <row r="154" spans="1:10" ht="47.25">
      <c r="A154" s="3"/>
      <c r="B154" s="5" t="s">
        <v>31</v>
      </c>
      <c r="C154" s="4"/>
      <c r="D154" s="25">
        <f t="shared" si="5"/>
        <v>2</v>
      </c>
      <c r="E154" s="27">
        <v>2</v>
      </c>
      <c r="F154" s="27">
        <v>0</v>
      </c>
      <c r="G154" s="6" t="s">
        <v>196</v>
      </c>
      <c r="H154" s="6" t="s">
        <v>196</v>
      </c>
      <c r="I154" s="6" t="s">
        <v>196</v>
      </c>
      <c r="J154" s="6" t="s">
        <v>220</v>
      </c>
    </row>
    <row r="155" spans="1:10" ht="31.5">
      <c r="A155" s="3"/>
      <c r="B155" s="5" t="s">
        <v>32</v>
      </c>
      <c r="C155" s="4"/>
      <c r="D155" s="25">
        <f t="shared" si="5"/>
        <v>0</v>
      </c>
      <c r="E155" s="27">
        <v>0</v>
      </c>
      <c r="F155" s="27">
        <v>0</v>
      </c>
      <c r="G155" s="6" t="s">
        <v>196</v>
      </c>
      <c r="H155" s="6" t="s">
        <v>196</v>
      </c>
      <c r="I155" s="6" t="s">
        <v>196</v>
      </c>
      <c r="J155" s="6" t="s">
        <v>209</v>
      </c>
    </row>
    <row r="156" spans="1:10" ht="47.25">
      <c r="A156" s="3"/>
      <c r="B156" s="5" t="s">
        <v>417</v>
      </c>
      <c r="C156" s="4"/>
      <c r="D156" s="25">
        <f t="shared" si="5"/>
        <v>8</v>
      </c>
      <c r="E156" s="27">
        <v>7</v>
      </c>
      <c r="F156" s="27">
        <v>1</v>
      </c>
      <c r="G156" s="6" t="s">
        <v>196</v>
      </c>
      <c r="H156" s="6" t="s">
        <v>196</v>
      </c>
      <c r="I156" s="6" t="s">
        <v>196</v>
      </c>
      <c r="J156" s="6" t="s">
        <v>220</v>
      </c>
    </row>
    <row r="157" spans="1:10" ht="31.5">
      <c r="A157" s="3"/>
      <c r="B157" s="5" t="s">
        <v>8</v>
      </c>
      <c r="C157" s="4"/>
      <c r="D157" s="25">
        <f t="shared" si="5"/>
        <v>1</v>
      </c>
      <c r="E157" s="27">
        <v>1</v>
      </c>
      <c r="F157" s="27">
        <v>0</v>
      </c>
      <c r="G157" s="6" t="s">
        <v>196</v>
      </c>
      <c r="H157" s="6" t="s">
        <v>196</v>
      </c>
      <c r="I157" s="6" t="s">
        <v>196</v>
      </c>
      <c r="J157" s="6" t="s">
        <v>209</v>
      </c>
    </row>
    <row r="158" spans="1:10" ht="42" customHeight="1">
      <c r="A158" s="16" t="s">
        <v>321</v>
      </c>
      <c r="B158" s="31" t="s">
        <v>33</v>
      </c>
      <c r="C158" s="32"/>
      <c r="D158" s="17"/>
      <c r="E158" s="17"/>
      <c r="F158" s="17"/>
      <c r="G158" s="17"/>
      <c r="H158" s="17"/>
      <c r="I158" s="17"/>
      <c r="J158" s="17"/>
    </row>
    <row r="159" spans="1:10" ht="31.5" customHeight="1">
      <c r="A159" s="3" t="s">
        <v>322</v>
      </c>
      <c r="B159" s="9" t="s">
        <v>34</v>
      </c>
      <c r="C159" s="4"/>
      <c r="D159" s="25">
        <f>((D160+D161)/(D162+D163))*100</f>
        <v>100</v>
      </c>
      <c r="E159" s="25">
        <f>((E160+E161)/(E162+E163))*100</f>
        <v>100</v>
      </c>
      <c r="F159" s="25">
        <f>((F160+F161)/(F162+F163))*100</f>
        <v>100</v>
      </c>
      <c r="G159" s="6" t="s">
        <v>196</v>
      </c>
      <c r="H159" s="6" t="s">
        <v>196</v>
      </c>
      <c r="I159" s="6" t="s">
        <v>196</v>
      </c>
      <c r="J159" s="6"/>
    </row>
    <row r="160" spans="1:10" ht="47.25">
      <c r="A160" s="3"/>
      <c r="B160" s="5" t="s">
        <v>232</v>
      </c>
      <c r="C160" s="4"/>
      <c r="D160" s="25">
        <f>E160+F160</f>
        <v>8</v>
      </c>
      <c r="E160" s="27">
        <v>7</v>
      </c>
      <c r="F160" s="27">
        <v>1</v>
      </c>
      <c r="G160" s="6" t="s">
        <v>196</v>
      </c>
      <c r="H160" s="6" t="s">
        <v>196</v>
      </c>
      <c r="I160" s="6" t="s">
        <v>196</v>
      </c>
      <c r="J160" s="6" t="s">
        <v>208</v>
      </c>
    </row>
    <row r="161" spans="1:10" ht="31.5">
      <c r="A161" s="3"/>
      <c r="B161" s="5" t="s">
        <v>233</v>
      </c>
      <c r="C161" s="4"/>
      <c r="D161" s="25">
        <f>E161+F161</f>
        <v>1</v>
      </c>
      <c r="E161" s="27">
        <v>1</v>
      </c>
      <c r="F161" s="27">
        <v>0</v>
      </c>
      <c r="G161" s="6" t="s">
        <v>196</v>
      </c>
      <c r="H161" s="6" t="s">
        <v>196</v>
      </c>
      <c r="I161" s="6" t="s">
        <v>196</v>
      </c>
      <c r="J161" s="6" t="s">
        <v>209</v>
      </c>
    </row>
    <row r="162" spans="1:10" ht="47.25">
      <c r="A162" s="3"/>
      <c r="B162" s="5" t="s">
        <v>234</v>
      </c>
      <c r="C162" s="4"/>
      <c r="D162" s="25">
        <f>E162+F162</f>
        <v>8</v>
      </c>
      <c r="E162" s="27">
        <v>7</v>
      </c>
      <c r="F162" s="27">
        <v>1</v>
      </c>
      <c r="G162" s="6" t="s">
        <v>196</v>
      </c>
      <c r="H162" s="6" t="s">
        <v>196</v>
      </c>
      <c r="I162" s="6" t="s">
        <v>196</v>
      </c>
      <c r="J162" s="6" t="s">
        <v>208</v>
      </c>
    </row>
    <row r="163" spans="1:10" ht="31.5">
      <c r="A163" s="3"/>
      <c r="B163" s="5" t="s">
        <v>235</v>
      </c>
      <c r="C163" s="4"/>
      <c r="D163" s="25">
        <f>E163+F163</f>
        <v>1</v>
      </c>
      <c r="E163" s="27">
        <v>1</v>
      </c>
      <c r="F163" s="27">
        <v>0</v>
      </c>
      <c r="G163" s="6" t="s">
        <v>196</v>
      </c>
      <c r="H163" s="6" t="s">
        <v>196</v>
      </c>
      <c r="I163" s="6" t="s">
        <v>196</v>
      </c>
      <c r="J163" s="6" t="s">
        <v>209</v>
      </c>
    </row>
    <row r="164" spans="1:10" ht="42" customHeight="1">
      <c r="A164" s="16" t="s">
        <v>323</v>
      </c>
      <c r="B164" s="31" t="s">
        <v>35</v>
      </c>
      <c r="C164" s="32"/>
      <c r="D164" s="17"/>
      <c r="E164" s="17"/>
      <c r="F164" s="17"/>
      <c r="G164" s="17"/>
      <c r="H164" s="17"/>
      <c r="I164" s="17"/>
      <c r="J164" s="17"/>
    </row>
    <row r="165" spans="1:10" ht="31.5">
      <c r="A165" s="3" t="s">
        <v>324</v>
      </c>
      <c r="B165" s="5" t="s">
        <v>37</v>
      </c>
      <c r="C165" s="4"/>
      <c r="D165" s="25">
        <f>(D166+D167)/(D168+D169)</f>
        <v>80.973182359952318</v>
      </c>
      <c r="E165" s="6" t="s">
        <v>196</v>
      </c>
      <c r="F165" s="6" t="s">
        <v>196</v>
      </c>
      <c r="G165" s="6" t="s">
        <v>196</v>
      </c>
      <c r="H165" s="6" t="s">
        <v>196</v>
      </c>
      <c r="I165" s="6" t="s">
        <v>196</v>
      </c>
      <c r="J165" s="6"/>
    </row>
    <row r="166" spans="1:10" ht="39.75" customHeight="1">
      <c r="A166" s="3"/>
      <c r="B166" s="5" t="s">
        <v>38</v>
      </c>
      <c r="C166" s="4"/>
      <c r="D166" s="27">
        <v>407619</v>
      </c>
      <c r="E166" s="6" t="s">
        <v>196</v>
      </c>
      <c r="F166" s="6" t="s">
        <v>196</v>
      </c>
      <c r="G166" s="6" t="s">
        <v>196</v>
      </c>
      <c r="H166" s="6" t="s">
        <v>196</v>
      </c>
      <c r="I166" s="6" t="s">
        <v>196</v>
      </c>
      <c r="J166" s="6" t="s">
        <v>264</v>
      </c>
    </row>
    <row r="167" spans="1:10" ht="39.75" customHeight="1">
      <c r="A167" s="3"/>
      <c r="B167" s="5" t="s">
        <v>39</v>
      </c>
      <c r="C167" s="4"/>
      <c r="D167" s="27">
        <v>0</v>
      </c>
      <c r="E167" s="6" t="s">
        <v>196</v>
      </c>
      <c r="F167" s="6" t="s">
        <v>196</v>
      </c>
      <c r="G167" s="6" t="s">
        <v>196</v>
      </c>
      <c r="H167" s="6" t="s">
        <v>196</v>
      </c>
      <c r="I167" s="6" t="s">
        <v>196</v>
      </c>
      <c r="J167" s="6" t="s">
        <v>264</v>
      </c>
    </row>
    <row r="168" spans="1:10" ht="39.75" customHeight="1">
      <c r="A168" s="3"/>
      <c r="B168" s="5" t="s">
        <v>40</v>
      </c>
      <c r="C168" s="4"/>
      <c r="D168" s="27">
        <v>5034</v>
      </c>
      <c r="E168" s="6" t="s">
        <v>196</v>
      </c>
      <c r="F168" s="6" t="s">
        <v>196</v>
      </c>
      <c r="G168" s="6" t="s">
        <v>196</v>
      </c>
      <c r="H168" s="6" t="s">
        <v>196</v>
      </c>
      <c r="I168" s="6" t="s">
        <v>196</v>
      </c>
      <c r="J168" s="6" t="s">
        <v>264</v>
      </c>
    </row>
    <row r="169" spans="1:10" ht="39.75" customHeight="1">
      <c r="A169" s="3"/>
      <c r="B169" s="5" t="s">
        <v>41</v>
      </c>
      <c r="C169" s="4"/>
      <c r="D169" s="27">
        <v>0</v>
      </c>
      <c r="E169" s="6" t="s">
        <v>196</v>
      </c>
      <c r="F169" s="6" t="s">
        <v>196</v>
      </c>
      <c r="G169" s="6" t="s">
        <v>196</v>
      </c>
      <c r="H169" s="6" t="s">
        <v>196</v>
      </c>
      <c r="I169" s="6" t="s">
        <v>196</v>
      </c>
      <c r="J169" s="6" t="s">
        <v>264</v>
      </c>
    </row>
    <row r="170" spans="1:10" ht="51.75" customHeight="1">
      <c r="A170" s="3" t="s">
        <v>325</v>
      </c>
      <c r="B170" s="5" t="s">
        <v>42</v>
      </c>
      <c r="C170" s="4"/>
      <c r="D170" s="25">
        <f>(D171+D172)/(D173+D174)*100</f>
        <v>0.30028040891126273</v>
      </c>
      <c r="E170" s="6" t="s">
        <v>196</v>
      </c>
      <c r="F170" s="6" t="s">
        <v>196</v>
      </c>
      <c r="G170" s="6" t="s">
        <v>196</v>
      </c>
      <c r="H170" s="6" t="s">
        <v>196</v>
      </c>
      <c r="I170" s="6" t="s">
        <v>196</v>
      </c>
      <c r="J170" s="6"/>
    </row>
    <row r="171" spans="1:10" ht="43.5" customHeight="1">
      <c r="A171" s="3"/>
      <c r="B171" s="5" t="s">
        <v>43</v>
      </c>
      <c r="C171" s="4"/>
      <c r="D171" s="27">
        <v>1224</v>
      </c>
      <c r="E171" s="6" t="s">
        <v>196</v>
      </c>
      <c r="F171" s="6" t="s">
        <v>196</v>
      </c>
      <c r="G171" s="6" t="s">
        <v>196</v>
      </c>
      <c r="H171" s="6" t="s">
        <v>196</v>
      </c>
      <c r="I171" s="6" t="s">
        <v>196</v>
      </c>
      <c r="J171" s="6" t="s">
        <v>264</v>
      </c>
    </row>
    <row r="172" spans="1:10" ht="43.5" customHeight="1">
      <c r="A172" s="3"/>
      <c r="B172" s="5" t="s">
        <v>44</v>
      </c>
      <c r="C172" s="4"/>
      <c r="D172" s="27">
        <v>0</v>
      </c>
      <c r="E172" s="6" t="s">
        <v>196</v>
      </c>
      <c r="F172" s="6" t="s">
        <v>196</v>
      </c>
      <c r="G172" s="6" t="s">
        <v>196</v>
      </c>
      <c r="H172" s="6" t="s">
        <v>196</v>
      </c>
      <c r="I172" s="6" t="s">
        <v>196</v>
      </c>
      <c r="J172" s="6" t="s">
        <v>264</v>
      </c>
    </row>
    <row r="173" spans="1:10" ht="43.5" customHeight="1">
      <c r="A173" s="3"/>
      <c r="B173" s="5" t="s">
        <v>45</v>
      </c>
      <c r="C173" s="4"/>
      <c r="D173" s="27">
        <v>407619</v>
      </c>
      <c r="E173" s="6" t="s">
        <v>196</v>
      </c>
      <c r="F173" s="6" t="s">
        <v>196</v>
      </c>
      <c r="G173" s="6" t="s">
        <v>196</v>
      </c>
      <c r="H173" s="6" t="s">
        <v>196</v>
      </c>
      <c r="I173" s="6" t="s">
        <v>196</v>
      </c>
      <c r="J173" s="6" t="s">
        <v>264</v>
      </c>
    </row>
    <row r="174" spans="1:10" ht="43.5" customHeight="1">
      <c r="A174" s="3"/>
      <c r="B174" s="5" t="s">
        <v>46</v>
      </c>
      <c r="C174" s="4"/>
      <c r="D174" s="27">
        <v>0</v>
      </c>
      <c r="E174" s="6" t="s">
        <v>196</v>
      </c>
      <c r="F174" s="6" t="s">
        <v>196</v>
      </c>
      <c r="G174" s="6" t="s">
        <v>196</v>
      </c>
      <c r="H174" s="6" t="s">
        <v>196</v>
      </c>
      <c r="I174" s="6" t="s">
        <v>196</v>
      </c>
      <c r="J174" s="6" t="s">
        <v>264</v>
      </c>
    </row>
    <row r="175" spans="1:10" ht="27" customHeight="1">
      <c r="A175" s="16" t="s">
        <v>326</v>
      </c>
      <c r="B175" s="31" t="s">
        <v>36</v>
      </c>
      <c r="C175" s="32"/>
      <c r="D175" s="17"/>
      <c r="E175" s="17"/>
      <c r="F175" s="17"/>
      <c r="G175" s="17"/>
      <c r="H175" s="17"/>
      <c r="I175" s="17"/>
      <c r="J175" s="17"/>
    </row>
    <row r="176" spans="1:10" ht="31.5">
      <c r="A176" s="3" t="s">
        <v>327</v>
      </c>
      <c r="B176" s="5" t="s">
        <v>47</v>
      </c>
      <c r="C176" s="4"/>
      <c r="D176" s="25">
        <f>(D177+D178)/(D179+D180)*100</f>
        <v>77.777777777777786</v>
      </c>
      <c r="E176" s="25">
        <f>(E177+E178)/(E179+E180)*100</f>
        <v>75</v>
      </c>
      <c r="F176" s="25">
        <f>(F177+F178)/(F179+F180)*100</f>
        <v>100</v>
      </c>
      <c r="G176" s="6" t="s">
        <v>196</v>
      </c>
      <c r="H176" s="6" t="s">
        <v>196</v>
      </c>
      <c r="I176" s="6" t="s">
        <v>196</v>
      </c>
      <c r="J176" s="6"/>
    </row>
    <row r="177" spans="1:10" ht="63">
      <c r="A177" s="3"/>
      <c r="B177" s="5" t="s">
        <v>48</v>
      </c>
      <c r="C177" s="4"/>
      <c r="D177" s="25">
        <f t="shared" ref="D177:D210" si="6">E177+F177</f>
        <v>6</v>
      </c>
      <c r="E177" s="27">
        <v>5</v>
      </c>
      <c r="F177" s="27">
        <v>1</v>
      </c>
      <c r="G177" s="6" t="s">
        <v>196</v>
      </c>
      <c r="H177" s="6" t="s">
        <v>196</v>
      </c>
      <c r="I177" s="6" t="s">
        <v>196</v>
      </c>
      <c r="J177" s="6" t="s">
        <v>220</v>
      </c>
    </row>
    <row r="178" spans="1:10" ht="31.5">
      <c r="A178" s="3"/>
      <c r="B178" s="5" t="s">
        <v>49</v>
      </c>
      <c r="C178" s="4"/>
      <c r="D178" s="25">
        <f t="shared" si="6"/>
        <v>1</v>
      </c>
      <c r="E178" s="27">
        <v>1</v>
      </c>
      <c r="F178" s="27">
        <v>0</v>
      </c>
      <c r="G178" s="6" t="s">
        <v>196</v>
      </c>
      <c r="H178" s="6" t="s">
        <v>196</v>
      </c>
      <c r="I178" s="6" t="s">
        <v>196</v>
      </c>
      <c r="J178" s="6" t="s">
        <v>209</v>
      </c>
    </row>
    <row r="179" spans="1:10" ht="47.25">
      <c r="A179" s="3"/>
      <c r="B179" s="5" t="s">
        <v>417</v>
      </c>
      <c r="C179" s="4"/>
      <c r="D179" s="25">
        <f t="shared" si="6"/>
        <v>8</v>
      </c>
      <c r="E179" s="27">
        <v>7</v>
      </c>
      <c r="F179" s="27">
        <v>1</v>
      </c>
      <c r="G179" s="6" t="s">
        <v>196</v>
      </c>
      <c r="H179" s="6" t="s">
        <v>196</v>
      </c>
      <c r="I179" s="6" t="s">
        <v>196</v>
      </c>
      <c r="J179" s="6" t="s">
        <v>220</v>
      </c>
    </row>
    <row r="180" spans="1:10" ht="31.5">
      <c r="A180" s="3"/>
      <c r="B180" s="5" t="s">
        <v>8</v>
      </c>
      <c r="C180" s="4"/>
      <c r="D180" s="25">
        <f t="shared" si="6"/>
        <v>1</v>
      </c>
      <c r="E180" s="27">
        <v>1</v>
      </c>
      <c r="F180" s="27">
        <v>0</v>
      </c>
      <c r="G180" s="6" t="s">
        <v>196</v>
      </c>
      <c r="H180" s="6" t="s">
        <v>196</v>
      </c>
      <c r="I180" s="6" t="s">
        <v>196</v>
      </c>
      <c r="J180" s="6" t="s">
        <v>209</v>
      </c>
    </row>
    <row r="181" spans="1:10" ht="31.5">
      <c r="A181" s="3" t="s">
        <v>328</v>
      </c>
      <c r="B181" s="5" t="s">
        <v>50</v>
      </c>
      <c r="C181" s="4"/>
      <c r="D181" s="25">
        <f>(D182+D183)/(D184+D185)*100</f>
        <v>100</v>
      </c>
      <c r="E181" s="25">
        <f>(E182+E183)/(E184+E185)*100</f>
        <v>100</v>
      </c>
      <c r="F181" s="25">
        <f>(F182+F183)/(F184+F185)*100</f>
        <v>100</v>
      </c>
      <c r="G181" s="6" t="s">
        <v>196</v>
      </c>
      <c r="H181" s="6" t="s">
        <v>196</v>
      </c>
      <c r="I181" s="6" t="s">
        <v>196</v>
      </c>
      <c r="J181" s="6"/>
    </row>
    <row r="182" spans="1:10" ht="47.25">
      <c r="A182" s="3"/>
      <c r="B182" s="5" t="s">
        <v>51</v>
      </c>
      <c r="C182" s="4"/>
      <c r="D182" s="25">
        <f t="shared" si="6"/>
        <v>8</v>
      </c>
      <c r="E182" s="27">
        <v>7</v>
      </c>
      <c r="F182" s="27">
        <v>1</v>
      </c>
      <c r="G182" s="6" t="s">
        <v>196</v>
      </c>
      <c r="H182" s="6" t="s">
        <v>196</v>
      </c>
      <c r="I182" s="6" t="s">
        <v>196</v>
      </c>
      <c r="J182" s="6" t="s">
        <v>220</v>
      </c>
    </row>
    <row r="183" spans="1:10" ht="31.5">
      <c r="A183" s="3"/>
      <c r="B183" s="5" t="s">
        <v>52</v>
      </c>
      <c r="C183" s="4"/>
      <c r="D183" s="25">
        <f t="shared" si="6"/>
        <v>1</v>
      </c>
      <c r="E183" s="27">
        <v>1</v>
      </c>
      <c r="F183" s="27">
        <v>0</v>
      </c>
      <c r="G183" s="6" t="s">
        <v>196</v>
      </c>
      <c r="H183" s="6" t="s">
        <v>196</v>
      </c>
      <c r="I183" s="6" t="s">
        <v>196</v>
      </c>
      <c r="J183" s="6" t="s">
        <v>209</v>
      </c>
    </row>
    <row r="184" spans="1:10" ht="47.25">
      <c r="A184" s="3"/>
      <c r="B184" s="5" t="s">
        <v>417</v>
      </c>
      <c r="C184" s="4"/>
      <c r="D184" s="25">
        <f t="shared" si="6"/>
        <v>8</v>
      </c>
      <c r="E184" s="27">
        <v>7</v>
      </c>
      <c r="F184" s="27">
        <v>1</v>
      </c>
      <c r="G184" s="6" t="s">
        <v>196</v>
      </c>
      <c r="H184" s="6" t="s">
        <v>196</v>
      </c>
      <c r="I184" s="6" t="s">
        <v>196</v>
      </c>
      <c r="J184" s="6" t="s">
        <v>220</v>
      </c>
    </row>
    <row r="185" spans="1:10" ht="31.5">
      <c r="A185" s="3"/>
      <c r="B185" s="5" t="s">
        <v>8</v>
      </c>
      <c r="C185" s="4"/>
      <c r="D185" s="25">
        <f t="shared" si="6"/>
        <v>1</v>
      </c>
      <c r="E185" s="27">
        <v>1</v>
      </c>
      <c r="F185" s="27">
        <v>0</v>
      </c>
      <c r="G185" s="6" t="s">
        <v>196</v>
      </c>
      <c r="H185" s="6" t="s">
        <v>196</v>
      </c>
      <c r="I185" s="6" t="s">
        <v>196</v>
      </c>
      <c r="J185" s="6" t="s">
        <v>209</v>
      </c>
    </row>
    <row r="186" spans="1:10" ht="31.5">
      <c r="A186" s="3" t="s">
        <v>329</v>
      </c>
      <c r="B186" s="5" t="s">
        <v>53</v>
      </c>
      <c r="C186" s="4"/>
      <c r="D186" s="25">
        <f>(D187+D188)/(D189+D190)*100</f>
        <v>100</v>
      </c>
      <c r="E186" s="25">
        <f>(E187+E188)/(E189+E190)*100</f>
        <v>100</v>
      </c>
      <c r="F186" s="25">
        <f>(F187+F188)/(F189+F190)*100</f>
        <v>100</v>
      </c>
      <c r="G186" s="6" t="s">
        <v>196</v>
      </c>
      <c r="H186" s="6" t="s">
        <v>196</v>
      </c>
      <c r="I186" s="6" t="s">
        <v>196</v>
      </c>
      <c r="J186" s="6"/>
    </row>
    <row r="187" spans="1:10" ht="47.25">
      <c r="A187" s="3"/>
      <c r="B187" s="5" t="s">
        <v>54</v>
      </c>
      <c r="C187" s="4"/>
      <c r="D187" s="25">
        <f t="shared" si="6"/>
        <v>8</v>
      </c>
      <c r="E187" s="27">
        <v>7</v>
      </c>
      <c r="F187" s="27">
        <v>1</v>
      </c>
      <c r="G187" s="6" t="s">
        <v>196</v>
      </c>
      <c r="H187" s="6" t="s">
        <v>196</v>
      </c>
      <c r="I187" s="6" t="s">
        <v>196</v>
      </c>
      <c r="J187" s="6" t="s">
        <v>220</v>
      </c>
    </row>
    <row r="188" spans="1:10" ht="31.5">
      <c r="A188" s="3"/>
      <c r="B188" s="5" t="s">
        <v>55</v>
      </c>
      <c r="C188" s="4"/>
      <c r="D188" s="25">
        <f t="shared" si="6"/>
        <v>1</v>
      </c>
      <c r="E188" s="27">
        <v>1</v>
      </c>
      <c r="F188" s="27">
        <v>0</v>
      </c>
      <c r="G188" s="6" t="s">
        <v>196</v>
      </c>
      <c r="H188" s="6" t="s">
        <v>196</v>
      </c>
      <c r="I188" s="6" t="s">
        <v>196</v>
      </c>
      <c r="J188" s="6" t="s">
        <v>209</v>
      </c>
    </row>
    <row r="189" spans="1:10" ht="47.25">
      <c r="A189" s="3"/>
      <c r="B189" s="5" t="s">
        <v>417</v>
      </c>
      <c r="C189" s="4"/>
      <c r="D189" s="25">
        <f t="shared" si="6"/>
        <v>8</v>
      </c>
      <c r="E189" s="27">
        <v>7</v>
      </c>
      <c r="F189" s="27">
        <v>1</v>
      </c>
      <c r="G189" s="6" t="s">
        <v>196</v>
      </c>
      <c r="H189" s="6" t="s">
        <v>196</v>
      </c>
      <c r="I189" s="6" t="s">
        <v>196</v>
      </c>
      <c r="J189" s="6" t="s">
        <v>220</v>
      </c>
    </row>
    <row r="190" spans="1:10" ht="31.5">
      <c r="A190" s="3"/>
      <c r="B190" s="5" t="s">
        <v>8</v>
      </c>
      <c r="C190" s="4"/>
      <c r="D190" s="25">
        <f t="shared" si="6"/>
        <v>1</v>
      </c>
      <c r="E190" s="27">
        <v>1</v>
      </c>
      <c r="F190" s="27">
        <v>0</v>
      </c>
      <c r="G190" s="6" t="s">
        <v>196</v>
      </c>
      <c r="H190" s="6" t="s">
        <v>196</v>
      </c>
      <c r="I190" s="6" t="s">
        <v>196</v>
      </c>
      <c r="J190" s="6" t="s">
        <v>209</v>
      </c>
    </row>
    <row r="191" spans="1:10" ht="31.5">
      <c r="A191" s="3" t="s">
        <v>330</v>
      </c>
      <c r="B191" s="5" t="s">
        <v>56</v>
      </c>
      <c r="C191" s="4"/>
      <c r="D191" s="25">
        <f>(D192+D193)/(D194+D195)*100</f>
        <v>88.888888888888886</v>
      </c>
      <c r="E191" s="25">
        <f>(E192+E193)/(E194+E195)*100</f>
        <v>100</v>
      </c>
      <c r="F191" s="25">
        <f>(F192+F193)/(F194+F195)*100</f>
        <v>0</v>
      </c>
      <c r="G191" s="6" t="s">
        <v>196</v>
      </c>
      <c r="H191" s="6" t="s">
        <v>196</v>
      </c>
      <c r="I191" s="6" t="s">
        <v>196</v>
      </c>
      <c r="J191" s="6"/>
    </row>
    <row r="192" spans="1:10" ht="47.25">
      <c r="A192" s="3"/>
      <c r="B192" s="5" t="s">
        <v>57</v>
      </c>
      <c r="C192" s="4"/>
      <c r="D192" s="25">
        <f t="shared" si="6"/>
        <v>7</v>
      </c>
      <c r="E192" s="27">
        <v>7</v>
      </c>
      <c r="F192" s="27">
        <v>0</v>
      </c>
      <c r="G192" s="6" t="s">
        <v>196</v>
      </c>
      <c r="H192" s="6" t="s">
        <v>196</v>
      </c>
      <c r="I192" s="6" t="s">
        <v>196</v>
      </c>
      <c r="J192" s="6" t="s">
        <v>220</v>
      </c>
    </row>
    <row r="193" spans="1:10" ht="31.5">
      <c r="A193" s="3"/>
      <c r="B193" s="5" t="s">
        <v>58</v>
      </c>
      <c r="C193" s="4"/>
      <c r="D193" s="25">
        <f t="shared" si="6"/>
        <v>1</v>
      </c>
      <c r="E193" s="27">
        <v>1</v>
      </c>
      <c r="F193" s="27">
        <v>0</v>
      </c>
      <c r="G193" s="6" t="s">
        <v>196</v>
      </c>
      <c r="H193" s="6" t="s">
        <v>196</v>
      </c>
      <c r="I193" s="6" t="s">
        <v>196</v>
      </c>
      <c r="J193" s="6" t="s">
        <v>209</v>
      </c>
    </row>
    <row r="194" spans="1:10" ht="47.25">
      <c r="A194" s="3"/>
      <c r="B194" s="5" t="s">
        <v>417</v>
      </c>
      <c r="C194" s="4"/>
      <c r="D194" s="25">
        <f t="shared" si="6"/>
        <v>8</v>
      </c>
      <c r="E194" s="27">
        <v>7</v>
      </c>
      <c r="F194" s="27">
        <v>1</v>
      </c>
      <c r="G194" s="6" t="s">
        <v>196</v>
      </c>
      <c r="H194" s="6" t="s">
        <v>196</v>
      </c>
      <c r="I194" s="6" t="s">
        <v>196</v>
      </c>
      <c r="J194" s="6" t="s">
        <v>220</v>
      </c>
    </row>
    <row r="195" spans="1:10" ht="31.5">
      <c r="A195" s="3"/>
      <c r="B195" s="5" t="s">
        <v>8</v>
      </c>
      <c r="C195" s="4"/>
      <c r="D195" s="25">
        <f t="shared" si="6"/>
        <v>1</v>
      </c>
      <c r="E195" s="27">
        <v>1</v>
      </c>
      <c r="F195" s="27">
        <v>0</v>
      </c>
      <c r="G195" s="6" t="s">
        <v>196</v>
      </c>
      <c r="H195" s="6" t="s">
        <v>196</v>
      </c>
      <c r="I195" s="6" t="s">
        <v>196</v>
      </c>
      <c r="J195" s="6" t="s">
        <v>209</v>
      </c>
    </row>
    <row r="196" spans="1:10" ht="31.5">
      <c r="A196" s="3" t="s">
        <v>331</v>
      </c>
      <c r="B196" s="5" t="s">
        <v>59</v>
      </c>
      <c r="C196" s="4"/>
      <c r="D196" s="25">
        <f>(D197+D198)/(D199+D200)*100</f>
        <v>100</v>
      </c>
      <c r="E196" s="25">
        <f>(E197+E198)/(E199+E200)*100</f>
        <v>100</v>
      </c>
      <c r="F196" s="25">
        <f>(F197+F198)/(F199+F200)*100</f>
        <v>100</v>
      </c>
      <c r="G196" s="6" t="s">
        <v>196</v>
      </c>
      <c r="H196" s="6" t="s">
        <v>196</v>
      </c>
      <c r="I196" s="6" t="s">
        <v>196</v>
      </c>
      <c r="J196" s="6"/>
    </row>
    <row r="197" spans="1:10" ht="63">
      <c r="A197" s="3"/>
      <c r="B197" s="5" t="s">
        <v>60</v>
      </c>
      <c r="C197" s="4"/>
      <c r="D197" s="25">
        <f t="shared" si="6"/>
        <v>8</v>
      </c>
      <c r="E197" s="27">
        <v>7</v>
      </c>
      <c r="F197" s="27">
        <v>1</v>
      </c>
      <c r="G197" s="6" t="s">
        <v>196</v>
      </c>
      <c r="H197" s="6" t="s">
        <v>196</v>
      </c>
      <c r="I197" s="6" t="s">
        <v>196</v>
      </c>
      <c r="J197" s="6" t="s">
        <v>220</v>
      </c>
    </row>
    <row r="198" spans="1:10" ht="31.5">
      <c r="A198" s="3"/>
      <c r="B198" s="5" t="s">
        <v>61</v>
      </c>
      <c r="C198" s="4"/>
      <c r="D198" s="25">
        <f t="shared" si="6"/>
        <v>1</v>
      </c>
      <c r="E198" s="27">
        <v>1</v>
      </c>
      <c r="F198" s="27">
        <v>0</v>
      </c>
      <c r="G198" s="6" t="s">
        <v>196</v>
      </c>
      <c r="H198" s="6" t="s">
        <v>196</v>
      </c>
      <c r="I198" s="6" t="s">
        <v>196</v>
      </c>
      <c r="J198" s="6" t="s">
        <v>209</v>
      </c>
    </row>
    <row r="199" spans="1:10" ht="47.25">
      <c r="A199" s="3"/>
      <c r="B199" s="5" t="s">
        <v>417</v>
      </c>
      <c r="C199" s="4"/>
      <c r="D199" s="25">
        <f t="shared" si="6"/>
        <v>8</v>
      </c>
      <c r="E199" s="27">
        <v>7</v>
      </c>
      <c r="F199" s="27">
        <v>1</v>
      </c>
      <c r="G199" s="6" t="s">
        <v>196</v>
      </c>
      <c r="H199" s="6" t="s">
        <v>196</v>
      </c>
      <c r="I199" s="6" t="s">
        <v>196</v>
      </c>
      <c r="J199" s="6" t="s">
        <v>220</v>
      </c>
    </row>
    <row r="200" spans="1:10" ht="31.5">
      <c r="A200" s="3"/>
      <c r="B200" s="5" t="s">
        <v>8</v>
      </c>
      <c r="C200" s="4"/>
      <c r="D200" s="25">
        <f t="shared" si="6"/>
        <v>1</v>
      </c>
      <c r="E200" s="27">
        <v>1</v>
      </c>
      <c r="F200" s="27">
        <v>0</v>
      </c>
      <c r="G200" s="6" t="s">
        <v>196</v>
      </c>
      <c r="H200" s="6" t="s">
        <v>196</v>
      </c>
      <c r="I200" s="6" t="s">
        <v>196</v>
      </c>
      <c r="J200" s="6" t="s">
        <v>209</v>
      </c>
    </row>
    <row r="201" spans="1:10" ht="47.25">
      <c r="A201" s="3" t="s">
        <v>332</v>
      </c>
      <c r="B201" s="5" t="s">
        <v>62</v>
      </c>
      <c r="C201" s="4"/>
      <c r="D201" s="25">
        <f>(D202+D203)/(D204+D205)*100</f>
        <v>0</v>
      </c>
      <c r="E201" s="25">
        <f>(E202+E203)/(E204+E205)*100</f>
        <v>0</v>
      </c>
      <c r="F201" s="25">
        <f>(F202+F203)/(F204+F205)*100</f>
        <v>0</v>
      </c>
      <c r="G201" s="6" t="s">
        <v>196</v>
      </c>
      <c r="H201" s="6" t="s">
        <v>196</v>
      </c>
      <c r="I201" s="6" t="s">
        <v>196</v>
      </c>
      <c r="J201" s="6"/>
    </row>
    <row r="202" spans="1:10" ht="63">
      <c r="A202" s="3"/>
      <c r="B202" s="5" t="s">
        <v>63</v>
      </c>
      <c r="C202" s="4"/>
      <c r="D202" s="25">
        <f t="shared" si="6"/>
        <v>0</v>
      </c>
      <c r="E202" s="27">
        <v>0</v>
      </c>
      <c r="F202" s="27">
        <v>0</v>
      </c>
      <c r="G202" s="6" t="s">
        <v>196</v>
      </c>
      <c r="H202" s="6" t="s">
        <v>196</v>
      </c>
      <c r="I202" s="6" t="s">
        <v>196</v>
      </c>
      <c r="J202" s="6" t="s">
        <v>220</v>
      </c>
    </row>
    <row r="203" spans="1:10" ht="31.5">
      <c r="A203" s="3"/>
      <c r="B203" s="5" t="s">
        <v>64</v>
      </c>
      <c r="C203" s="4"/>
      <c r="D203" s="25">
        <f t="shared" si="6"/>
        <v>0</v>
      </c>
      <c r="E203" s="27">
        <v>0</v>
      </c>
      <c r="F203" s="27">
        <v>0</v>
      </c>
      <c r="G203" s="6" t="s">
        <v>196</v>
      </c>
      <c r="H203" s="6" t="s">
        <v>196</v>
      </c>
      <c r="I203" s="6" t="s">
        <v>196</v>
      </c>
      <c r="J203" s="6" t="s">
        <v>209</v>
      </c>
    </row>
    <row r="204" spans="1:10" ht="47.25">
      <c r="A204" s="3"/>
      <c r="B204" s="5" t="s">
        <v>417</v>
      </c>
      <c r="C204" s="4"/>
      <c r="D204" s="25"/>
      <c r="E204" s="27">
        <v>7</v>
      </c>
      <c r="F204" s="27">
        <v>1</v>
      </c>
      <c r="G204" s="6"/>
      <c r="H204" s="6"/>
      <c r="I204" s="6"/>
      <c r="J204" s="6" t="s">
        <v>220</v>
      </c>
    </row>
    <row r="205" spans="1:10" ht="31.5">
      <c r="A205" s="3"/>
      <c r="B205" s="5" t="s">
        <v>8</v>
      </c>
      <c r="C205" s="4"/>
      <c r="D205" s="25">
        <f t="shared" si="6"/>
        <v>1</v>
      </c>
      <c r="E205" s="27">
        <v>1</v>
      </c>
      <c r="F205" s="27">
        <v>0</v>
      </c>
      <c r="G205" s="6" t="s">
        <v>196</v>
      </c>
      <c r="H205" s="6" t="s">
        <v>196</v>
      </c>
      <c r="I205" s="6" t="s">
        <v>196</v>
      </c>
      <c r="J205" s="6" t="s">
        <v>209</v>
      </c>
    </row>
    <row r="206" spans="1:10" ht="47.25">
      <c r="A206" s="3" t="s">
        <v>333</v>
      </c>
      <c r="B206" s="5" t="s">
        <v>65</v>
      </c>
      <c r="C206" s="4"/>
      <c r="D206" s="25">
        <f>(D207+D208)/(D209+D210)*100</f>
        <v>0</v>
      </c>
      <c r="E206" s="25">
        <f>(E207+E208)/(E209+E210)*100</f>
        <v>0</v>
      </c>
      <c r="F206" s="25">
        <f>(F207+F208)/(F209+F210)*100</f>
        <v>0</v>
      </c>
      <c r="G206" s="6" t="s">
        <v>196</v>
      </c>
      <c r="H206" s="6" t="s">
        <v>196</v>
      </c>
      <c r="I206" s="6" t="s">
        <v>196</v>
      </c>
      <c r="J206" s="6"/>
    </row>
    <row r="207" spans="1:10" ht="63">
      <c r="A207" s="3"/>
      <c r="B207" s="5" t="s">
        <v>66</v>
      </c>
      <c r="C207" s="4"/>
      <c r="D207" s="25">
        <f t="shared" si="6"/>
        <v>0</v>
      </c>
      <c r="E207" s="27">
        <v>0</v>
      </c>
      <c r="F207" s="27">
        <v>0</v>
      </c>
      <c r="G207" s="6" t="s">
        <v>196</v>
      </c>
      <c r="H207" s="6" t="s">
        <v>196</v>
      </c>
      <c r="I207" s="6" t="s">
        <v>196</v>
      </c>
      <c r="J207" s="6" t="s">
        <v>220</v>
      </c>
    </row>
    <row r="208" spans="1:10" ht="31.5">
      <c r="A208" s="3"/>
      <c r="B208" s="5" t="s">
        <v>67</v>
      </c>
      <c r="C208" s="4"/>
      <c r="D208" s="25">
        <f t="shared" si="6"/>
        <v>0</v>
      </c>
      <c r="E208" s="27">
        <v>0</v>
      </c>
      <c r="F208" s="27">
        <v>0</v>
      </c>
      <c r="G208" s="6" t="s">
        <v>196</v>
      </c>
      <c r="H208" s="6" t="s">
        <v>196</v>
      </c>
      <c r="I208" s="6" t="s">
        <v>196</v>
      </c>
      <c r="J208" s="6" t="s">
        <v>209</v>
      </c>
    </row>
    <row r="209" spans="1:10" ht="47.25">
      <c r="A209" s="3"/>
      <c r="B209" s="5" t="s">
        <v>417</v>
      </c>
      <c r="C209" s="4"/>
      <c r="D209" s="25">
        <f t="shared" si="6"/>
        <v>8</v>
      </c>
      <c r="E209" s="27">
        <v>7</v>
      </c>
      <c r="F209" s="27">
        <v>1</v>
      </c>
      <c r="G209" s="6" t="s">
        <v>196</v>
      </c>
      <c r="H209" s="6" t="s">
        <v>196</v>
      </c>
      <c r="I209" s="6" t="s">
        <v>196</v>
      </c>
      <c r="J209" s="6" t="s">
        <v>220</v>
      </c>
    </row>
    <row r="210" spans="1:10" ht="31.5">
      <c r="A210" s="3"/>
      <c r="B210" s="5" t="s">
        <v>8</v>
      </c>
      <c r="C210" s="4"/>
      <c r="D210" s="25">
        <f t="shared" si="6"/>
        <v>1</v>
      </c>
      <c r="E210" s="27">
        <v>1</v>
      </c>
      <c r="F210" s="27"/>
      <c r="G210" s="6" t="s">
        <v>196</v>
      </c>
      <c r="H210" s="6" t="s">
        <v>196</v>
      </c>
      <c r="I210" s="6" t="s">
        <v>196</v>
      </c>
      <c r="J210" s="6" t="s">
        <v>209</v>
      </c>
    </row>
    <row r="211" spans="1:10">
      <c r="A211" s="13" t="s">
        <v>236</v>
      </c>
      <c r="B211" s="33" t="s">
        <v>237</v>
      </c>
      <c r="C211" s="34"/>
      <c r="D211" s="14"/>
      <c r="E211" s="14"/>
      <c r="F211" s="14"/>
      <c r="G211" s="14"/>
      <c r="H211" s="14"/>
      <c r="I211" s="14"/>
      <c r="J211" s="14"/>
    </row>
    <row r="212" spans="1:10" ht="26.25" customHeight="1">
      <c r="A212" s="16" t="s">
        <v>68</v>
      </c>
      <c r="B212" s="31" t="s">
        <v>69</v>
      </c>
      <c r="C212" s="32"/>
      <c r="D212" s="17"/>
      <c r="E212" s="17"/>
      <c r="F212" s="17"/>
      <c r="G212" s="17"/>
      <c r="H212" s="17"/>
      <c r="I212" s="17"/>
      <c r="J212" s="17"/>
    </row>
    <row r="213" spans="1:10" ht="63">
      <c r="A213" s="3" t="s">
        <v>70</v>
      </c>
      <c r="B213" s="5" t="s">
        <v>71</v>
      </c>
      <c r="C213" s="4"/>
      <c r="D213" s="25" t="e">
        <f>((D214+D215+D216)/D217)*100</f>
        <v>#VALUE!</v>
      </c>
      <c r="E213" s="25" t="e">
        <f>((E214+E215+E216)/E217)*100</f>
        <v>#VALUE!</v>
      </c>
      <c r="F213" s="25" t="e">
        <f>((F214+F215+F216)/F217)*100</f>
        <v>#VALUE!</v>
      </c>
      <c r="G213" s="6" t="s">
        <v>196</v>
      </c>
      <c r="H213" s="6" t="s">
        <v>196</v>
      </c>
      <c r="I213" s="6" t="s">
        <v>196</v>
      </c>
      <c r="J213" s="6"/>
    </row>
    <row r="214" spans="1:10" ht="47.25">
      <c r="A214" s="3"/>
      <c r="B214" s="5" t="s">
        <v>72</v>
      </c>
      <c r="C214" s="4"/>
      <c r="D214" s="27">
        <v>7963</v>
      </c>
      <c r="E214" s="6" t="s">
        <v>196</v>
      </c>
      <c r="F214" s="6" t="s">
        <v>196</v>
      </c>
      <c r="G214" s="6" t="s">
        <v>196</v>
      </c>
      <c r="H214" s="6" t="s">
        <v>196</v>
      </c>
      <c r="I214" s="6" t="s">
        <v>196</v>
      </c>
      <c r="J214" s="6" t="s">
        <v>238</v>
      </c>
    </row>
    <row r="215" spans="1:10" ht="63">
      <c r="A215" s="3"/>
      <c r="B215" s="5" t="s">
        <v>73</v>
      </c>
      <c r="C215" s="4"/>
      <c r="D215" s="6" t="s">
        <v>196</v>
      </c>
      <c r="E215" s="6" t="s">
        <v>196</v>
      </c>
      <c r="F215" s="6" t="s">
        <v>196</v>
      </c>
      <c r="G215" s="6" t="s">
        <v>196</v>
      </c>
      <c r="H215" s="27">
        <v>711</v>
      </c>
      <c r="I215" s="6" t="s">
        <v>196</v>
      </c>
      <c r="J215" s="6" t="s">
        <v>239</v>
      </c>
    </row>
    <row r="216" spans="1:10" ht="47.25">
      <c r="A216" s="3"/>
      <c r="B216" s="5" t="s">
        <v>74</v>
      </c>
      <c r="C216" s="4"/>
      <c r="D216" s="6" t="s">
        <v>196</v>
      </c>
      <c r="E216" s="6" t="s">
        <v>196</v>
      </c>
      <c r="F216" s="6" t="s">
        <v>196</v>
      </c>
      <c r="G216" s="6" t="s">
        <v>196</v>
      </c>
      <c r="H216" s="6" t="s">
        <v>196</v>
      </c>
      <c r="I216" s="27">
        <v>2780</v>
      </c>
      <c r="J216" s="6" t="s">
        <v>240</v>
      </c>
    </row>
    <row r="217" spans="1:10" ht="31.5">
      <c r="A217" s="3"/>
      <c r="B217" s="5" t="s">
        <v>75</v>
      </c>
      <c r="C217" s="4"/>
      <c r="D217" s="27">
        <v>7912</v>
      </c>
      <c r="E217" s="6" t="s">
        <v>196</v>
      </c>
      <c r="F217" s="6" t="s">
        <v>196</v>
      </c>
      <c r="G217" s="6" t="s">
        <v>196</v>
      </c>
      <c r="H217" s="6" t="s">
        <v>196</v>
      </c>
      <c r="I217" s="6" t="s">
        <v>196</v>
      </c>
      <c r="J217" s="6" t="s">
        <v>200</v>
      </c>
    </row>
    <row r="218" spans="1:10" ht="38.25" customHeight="1">
      <c r="A218" s="16" t="s">
        <v>76</v>
      </c>
      <c r="B218" s="31" t="s">
        <v>77</v>
      </c>
      <c r="C218" s="32"/>
      <c r="D218" s="17"/>
      <c r="E218" s="17"/>
      <c r="F218" s="17"/>
      <c r="G218" s="17"/>
      <c r="H218" s="17"/>
      <c r="I218" s="17"/>
      <c r="J218" s="17"/>
    </row>
    <row r="219" spans="1:10" ht="186" customHeight="1">
      <c r="A219" s="3" t="s">
        <v>78</v>
      </c>
      <c r="B219" s="5" t="s">
        <v>79</v>
      </c>
      <c r="C219" s="4"/>
      <c r="D219" s="25" t="e">
        <f>(D220/(D220+D229+D230))*100</f>
        <v>#VALUE!</v>
      </c>
      <c r="E219" s="6" t="s">
        <v>196</v>
      </c>
      <c r="F219" s="6" t="s">
        <v>196</v>
      </c>
      <c r="G219" s="6" t="s">
        <v>196</v>
      </c>
      <c r="H219" s="25" t="e">
        <f>(H229/(H220+H229+H230))*100</f>
        <v>#VALUE!</v>
      </c>
      <c r="I219" s="25" t="e">
        <f>(I230/(I220+I229+I230))*100</f>
        <v>#VALUE!</v>
      </c>
      <c r="J219" s="6"/>
    </row>
    <row r="220" spans="1:10" ht="63">
      <c r="A220" s="3"/>
      <c r="B220" s="5" t="s">
        <v>80</v>
      </c>
      <c r="C220" s="4"/>
      <c r="D220" s="25">
        <f>SUM(D221:D228)</f>
        <v>7963</v>
      </c>
      <c r="E220" s="6" t="s">
        <v>196</v>
      </c>
      <c r="F220" s="6" t="s">
        <v>196</v>
      </c>
      <c r="G220" s="6" t="s">
        <v>196</v>
      </c>
      <c r="H220" s="6" t="s">
        <v>196</v>
      </c>
      <c r="I220" s="6" t="s">
        <v>196</v>
      </c>
      <c r="J220" s="6"/>
    </row>
    <row r="221" spans="1:10" ht="31.5">
      <c r="A221" s="3"/>
      <c r="B221" s="5" t="s">
        <v>81</v>
      </c>
      <c r="C221" s="4"/>
      <c r="D221" s="27"/>
      <c r="E221" s="6" t="s">
        <v>196</v>
      </c>
      <c r="F221" s="6" t="s">
        <v>196</v>
      </c>
      <c r="G221" s="6" t="s">
        <v>196</v>
      </c>
      <c r="H221" s="6" t="s">
        <v>196</v>
      </c>
      <c r="I221" s="6" t="s">
        <v>196</v>
      </c>
      <c r="J221" s="6" t="s">
        <v>238</v>
      </c>
    </row>
    <row r="222" spans="1:10" ht="31.5">
      <c r="A222" s="3"/>
      <c r="B222" s="5" t="s">
        <v>82</v>
      </c>
      <c r="C222" s="4"/>
      <c r="D222" s="27">
        <v>1732</v>
      </c>
      <c r="E222" s="6" t="s">
        <v>196</v>
      </c>
      <c r="F222" s="6" t="s">
        <v>196</v>
      </c>
      <c r="G222" s="6" t="s">
        <v>196</v>
      </c>
      <c r="H222" s="6" t="s">
        <v>196</v>
      </c>
      <c r="I222" s="6" t="s">
        <v>196</v>
      </c>
      <c r="J222" s="6" t="s">
        <v>238</v>
      </c>
    </row>
    <row r="223" spans="1:10" ht="31.5">
      <c r="A223" s="3"/>
      <c r="B223" s="5" t="s">
        <v>83</v>
      </c>
      <c r="C223" s="4"/>
      <c r="D223" s="27">
        <v>486</v>
      </c>
      <c r="E223" s="6" t="s">
        <v>196</v>
      </c>
      <c r="F223" s="6" t="s">
        <v>196</v>
      </c>
      <c r="G223" s="6" t="s">
        <v>196</v>
      </c>
      <c r="H223" s="6" t="s">
        <v>196</v>
      </c>
      <c r="I223" s="6" t="s">
        <v>196</v>
      </c>
      <c r="J223" s="6" t="s">
        <v>238</v>
      </c>
    </row>
    <row r="224" spans="1:10" ht="31.5">
      <c r="A224" s="3"/>
      <c r="B224" s="5" t="s">
        <v>84</v>
      </c>
      <c r="C224" s="4"/>
      <c r="D224" s="27">
        <v>44</v>
      </c>
      <c r="E224" s="6" t="s">
        <v>196</v>
      </c>
      <c r="F224" s="6" t="s">
        <v>196</v>
      </c>
      <c r="G224" s="6" t="s">
        <v>196</v>
      </c>
      <c r="H224" s="6" t="s">
        <v>196</v>
      </c>
      <c r="I224" s="6" t="s">
        <v>196</v>
      </c>
      <c r="J224" s="6" t="s">
        <v>238</v>
      </c>
    </row>
    <row r="225" spans="1:10" ht="31.5">
      <c r="A225" s="3"/>
      <c r="B225" s="5" t="s">
        <v>85</v>
      </c>
      <c r="C225" s="4"/>
      <c r="D225" s="27">
        <v>665</v>
      </c>
      <c r="E225" s="6" t="s">
        <v>196</v>
      </c>
      <c r="F225" s="6" t="s">
        <v>196</v>
      </c>
      <c r="G225" s="6" t="s">
        <v>196</v>
      </c>
      <c r="H225" s="6" t="s">
        <v>196</v>
      </c>
      <c r="I225" s="6" t="s">
        <v>196</v>
      </c>
      <c r="J225" s="6" t="s">
        <v>238</v>
      </c>
    </row>
    <row r="226" spans="1:10" ht="31.5">
      <c r="A226" s="3"/>
      <c r="B226" s="5" t="s">
        <v>86</v>
      </c>
      <c r="C226" s="4"/>
      <c r="D226" s="27">
        <v>3014</v>
      </c>
      <c r="E226" s="6" t="s">
        <v>196</v>
      </c>
      <c r="F226" s="6" t="s">
        <v>196</v>
      </c>
      <c r="G226" s="6" t="s">
        <v>196</v>
      </c>
      <c r="H226" s="6" t="s">
        <v>196</v>
      </c>
      <c r="I226" s="6" t="s">
        <v>196</v>
      </c>
      <c r="J226" s="6" t="s">
        <v>238</v>
      </c>
    </row>
    <row r="227" spans="1:10" ht="31.5">
      <c r="A227" s="3"/>
      <c r="B227" s="5" t="s">
        <v>87</v>
      </c>
      <c r="C227" s="4"/>
      <c r="D227" s="27">
        <v>67</v>
      </c>
      <c r="E227" s="6" t="s">
        <v>196</v>
      </c>
      <c r="F227" s="6" t="s">
        <v>196</v>
      </c>
      <c r="G227" s="6" t="s">
        <v>196</v>
      </c>
      <c r="H227" s="6" t="s">
        <v>196</v>
      </c>
      <c r="I227" s="6" t="s">
        <v>196</v>
      </c>
      <c r="J227" s="6" t="s">
        <v>238</v>
      </c>
    </row>
    <row r="228" spans="1:10" ht="31.5">
      <c r="A228" s="3"/>
      <c r="B228" s="5" t="s">
        <v>88</v>
      </c>
      <c r="C228" s="4"/>
      <c r="D228" s="27">
        <v>1955</v>
      </c>
      <c r="E228" s="6" t="s">
        <v>196</v>
      </c>
      <c r="F228" s="6" t="s">
        <v>196</v>
      </c>
      <c r="G228" s="6" t="s">
        <v>196</v>
      </c>
      <c r="H228" s="6" t="s">
        <v>196</v>
      </c>
      <c r="I228" s="6" t="s">
        <v>196</v>
      </c>
      <c r="J228" s="6" t="s">
        <v>238</v>
      </c>
    </row>
    <row r="229" spans="1:10" ht="63">
      <c r="A229" s="3"/>
      <c r="B229" s="5" t="s">
        <v>89</v>
      </c>
      <c r="C229" s="4"/>
      <c r="D229" s="6" t="s">
        <v>196</v>
      </c>
      <c r="E229" s="6" t="s">
        <v>196</v>
      </c>
      <c r="F229" s="6" t="s">
        <v>196</v>
      </c>
      <c r="G229" s="6" t="s">
        <v>196</v>
      </c>
      <c r="H229" s="27">
        <v>711</v>
      </c>
      <c r="I229" s="6" t="s">
        <v>196</v>
      </c>
      <c r="J229" s="6" t="s">
        <v>239</v>
      </c>
    </row>
    <row r="230" spans="1:10" ht="63">
      <c r="A230" s="3"/>
      <c r="B230" s="5" t="s">
        <v>90</v>
      </c>
      <c r="C230" s="4"/>
      <c r="D230" s="6" t="s">
        <v>196</v>
      </c>
      <c r="E230" s="6" t="s">
        <v>196</v>
      </c>
      <c r="F230" s="6" t="s">
        <v>196</v>
      </c>
      <c r="G230" s="6" t="s">
        <v>196</v>
      </c>
      <c r="H230" s="6" t="s">
        <v>196</v>
      </c>
      <c r="I230" s="27">
        <v>2780</v>
      </c>
      <c r="J230" s="6" t="s">
        <v>240</v>
      </c>
    </row>
    <row r="231" spans="1:10" ht="36" customHeight="1">
      <c r="A231" s="16" t="s">
        <v>91</v>
      </c>
      <c r="B231" s="31" t="s">
        <v>92</v>
      </c>
      <c r="C231" s="32"/>
      <c r="D231" s="17"/>
      <c r="E231" s="17"/>
      <c r="F231" s="17"/>
      <c r="G231" s="17"/>
      <c r="H231" s="17"/>
      <c r="I231" s="17"/>
      <c r="J231" s="17"/>
    </row>
    <row r="232" spans="1:10" ht="63">
      <c r="A232" s="3" t="s">
        <v>93</v>
      </c>
      <c r="B232" s="5" t="s">
        <v>94</v>
      </c>
      <c r="C232" s="4"/>
      <c r="D232" s="25">
        <f>((((D233/D234)/12)*100)/D235)*100</f>
        <v>11.34781836044491</v>
      </c>
      <c r="E232" s="6" t="s">
        <v>196</v>
      </c>
      <c r="F232" s="6" t="s">
        <v>196</v>
      </c>
      <c r="G232" s="6" t="s">
        <v>196</v>
      </c>
      <c r="H232" s="25">
        <f>((((H233/H234)/12)*100)/D235)*100</f>
        <v>12.660053213593461</v>
      </c>
      <c r="I232" s="25" t="e">
        <f>((((I233/I234)/12)*100)/D235)*100</f>
        <v>#DIV/0!</v>
      </c>
      <c r="J232" s="6"/>
    </row>
    <row r="233" spans="1:10" ht="78.75">
      <c r="A233" s="3"/>
      <c r="B233" s="5" t="s">
        <v>95</v>
      </c>
      <c r="C233" s="4"/>
      <c r="D233" s="27">
        <v>47937.599999999999</v>
      </c>
      <c r="E233" s="6" t="s">
        <v>196</v>
      </c>
      <c r="F233" s="6" t="s">
        <v>196</v>
      </c>
      <c r="G233" s="6" t="s">
        <v>196</v>
      </c>
      <c r="H233" s="27">
        <v>23392.2</v>
      </c>
      <c r="I233" s="27">
        <v>0</v>
      </c>
      <c r="J233" s="6" t="s">
        <v>204</v>
      </c>
    </row>
    <row r="234" spans="1:10" ht="78.75">
      <c r="A234" s="3"/>
      <c r="B234" s="5" t="s">
        <v>96</v>
      </c>
      <c r="C234" s="4"/>
      <c r="D234" s="27">
        <v>116.6</v>
      </c>
      <c r="E234" s="6" t="s">
        <v>196</v>
      </c>
      <c r="F234" s="6" t="s">
        <v>196</v>
      </c>
      <c r="G234" s="6" t="s">
        <v>196</v>
      </c>
      <c r="H234" s="27">
        <v>51</v>
      </c>
      <c r="I234" s="27">
        <v>0</v>
      </c>
      <c r="J234" s="6" t="s">
        <v>204</v>
      </c>
    </row>
    <row r="235" spans="1:10" ht="47.25">
      <c r="A235" s="3"/>
      <c r="B235" s="5" t="s">
        <v>403</v>
      </c>
      <c r="C235" s="4"/>
      <c r="D235" s="27">
        <v>30191.46</v>
      </c>
      <c r="E235" s="6" t="s">
        <v>196</v>
      </c>
      <c r="F235" s="6" t="s">
        <v>196</v>
      </c>
      <c r="G235" s="6" t="s">
        <v>196</v>
      </c>
      <c r="H235" s="6" t="s">
        <v>196</v>
      </c>
      <c r="I235" s="6" t="s">
        <v>196</v>
      </c>
      <c r="J235" s="6" t="s">
        <v>219</v>
      </c>
    </row>
    <row r="236" spans="1:10" ht="36.75" customHeight="1">
      <c r="A236" s="16" t="s">
        <v>97</v>
      </c>
      <c r="B236" s="31" t="s">
        <v>98</v>
      </c>
      <c r="C236" s="32"/>
      <c r="D236" s="17"/>
      <c r="E236" s="17"/>
      <c r="F236" s="17"/>
      <c r="G236" s="17"/>
      <c r="H236" s="17"/>
      <c r="I236" s="17"/>
      <c r="J236" s="17"/>
    </row>
    <row r="237" spans="1:10" ht="31.5">
      <c r="A237" s="3" t="s">
        <v>99</v>
      </c>
      <c r="B237" s="5" t="s">
        <v>100</v>
      </c>
      <c r="C237" s="4"/>
      <c r="D237" s="25">
        <f>(D238/D239)*100</f>
        <v>388.14517141780738</v>
      </c>
      <c r="E237" s="6" t="s">
        <v>196</v>
      </c>
      <c r="F237" s="6" t="s">
        <v>196</v>
      </c>
      <c r="G237" s="6" t="s">
        <v>196</v>
      </c>
      <c r="H237" s="6" t="s">
        <v>196</v>
      </c>
      <c r="I237" s="6" t="s">
        <v>196</v>
      </c>
      <c r="J237" s="6"/>
    </row>
    <row r="238" spans="1:10" ht="47.25">
      <c r="A238" s="3"/>
      <c r="B238" s="5" t="s">
        <v>101</v>
      </c>
      <c r="C238" s="4"/>
      <c r="D238" s="27">
        <v>30908</v>
      </c>
      <c r="E238" s="6" t="s">
        <v>196</v>
      </c>
      <c r="F238" s="6" t="s">
        <v>196</v>
      </c>
      <c r="G238" s="6" t="s">
        <v>196</v>
      </c>
      <c r="H238" s="6" t="s">
        <v>196</v>
      </c>
      <c r="I238" s="6" t="s">
        <v>196</v>
      </c>
      <c r="J238" s="6" t="s">
        <v>238</v>
      </c>
    </row>
    <row r="239" spans="1:10" ht="31.5">
      <c r="A239" s="3"/>
      <c r="B239" s="5" t="s">
        <v>102</v>
      </c>
      <c r="C239" s="21" t="s">
        <v>103</v>
      </c>
      <c r="D239" s="27">
        <v>7963</v>
      </c>
      <c r="E239" s="6" t="s">
        <v>196</v>
      </c>
      <c r="F239" s="6" t="s">
        <v>196</v>
      </c>
      <c r="G239" s="6" t="s">
        <v>196</v>
      </c>
      <c r="H239" s="6" t="s">
        <v>196</v>
      </c>
      <c r="I239" s="6" t="s">
        <v>196</v>
      </c>
      <c r="J239" s="6" t="s">
        <v>238</v>
      </c>
    </row>
    <row r="240" spans="1:10" ht="47.25">
      <c r="A240" s="3" t="s">
        <v>104</v>
      </c>
      <c r="B240" s="5" t="s">
        <v>241</v>
      </c>
      <c r="C240" s="4"/>
      <c r="D240" s="6" t="s">
        <v>196</v>
      </c>
      <c r="E240" s="6" t="s">
        <v>196</v>
      </c>
      <c r="F240" s="6" t="s">
        <v>196</v>
      </c>
      <c r="G240" s="6" t="s">
        <v>196</v>
      </c>
      <c r="H240" s="6" t="s">
        <v>196</v>
      </c>
      <c r="I240" s="6" t="s">
        <v>196</v>
      </c>
      <c r="J240" s="6"/>
    </row>
    <row r="241" spans="1:10">
      <c r="A241" s="3"/>
      <c r="B241" s="5" t="s">
        <v>242</v>
      </c>
      <c r="C241" s="4"/>
      <c r="D241" s="6" t="s">
        <v>196</v>
      </c>
      <c r="E241" s="6" t="s">
        <v>196</v>
      </c>
      <c r="F241" s="6" t="s">
        <v>196</v>
      </c>
      <c r="G241" s="6" t="s">
        <v>196</v>
      </c>
      <c r="H241" s="6" t="s">
        <v>196</v>
      </c>
      <c r="I241" s="6" t="s">
        <v>196</v>
      </c>
      <c r="J241" s="6"/>
    </row>
    <row r="242" spans="1:10" ht="39" customHeight="1">
      <c r="A242" s="3"/>
      <c r="B242" s="5" t="s">
        <v>351</v>
      </c>
      <c r="C242" s="4"/>
      <c r="D242" s="25">
        <f>(D246/$D$249)*100</f>
        <v>100</v>
      </c>
      <c r="E242" s="6" t="s">
        <v>196</v>
      </c>
      <c r="F242" s="6" t="s">
        <v>196</v>
      </c>
      <c r="G242" s="6" t="s">
        <v>196</v>
      </c>
      <c r="H242" s="6" t="s">
        <v>196</v>
      </c>
      <c r="I242" s="6" t="s">
        <v>196</v>
      </c>
      <c r="J242" s="6"/>
    </row>
    <row r="243" spans="1:10" ht="39" customHeight="1">
      <c r="A243" s="3"/>
      <c r="B243" s="5" t="s">
        <v>352</v>
      </c>
      <c r="C243" s="4"/>
      <c r="D243" s="25">
        <f>(D247/$D$249)*100</f>
        <v>100</v>
      </c>
      <c r="E243" s="6" t="s">
        <v>196</v>
      </c>
      <c r="F243" s="6" t="s">
        <v>196</v>
      </c>
      <c r="G243" s="6" t="s">
        <v>196</v>
      </c>
      <c r="H243" s="6" t="s">
        <v>196</v>
      </c>
      <c r="I243" s="6" t="s">
        <v>196</v>
      </c>
      <c r="J243" s="6"/>
    </row>
    <row r="244" spans="1:10" ht="39" customHeight="1">
      <c r="A244" s="3"/>
      <c r="B244" s="5" t="s">
        <v>353</v>
      </c>
      <c r="C244" s="4"/>
      <c r="D244" s="25">
        <f>(D248/$D$249)*100</f>
        <v>100</v>
      </c>
      <c r="E244" s="6" t="s">
        <v>196</v>
      </c>
      <c r="F244" s="6" t="s">
        <v>196</v>
      </c>
      <c r="G244" s="6" t="s">
        <v>196</v>
      </c>
      <c r="H244" s="6" t="s">
        <v>196</v>
      </c>
      <c r="I244" s="6" t="s">
        <v>196</v>
      </c>
      <c r="J244" s="6"/>
    </row>
    <row r="245" spans="1:10" ht="47.25">
      <c r="A245" s="3"/>
      <c r="B245" s="5" t="s">
        <v>105</v>
      </c>
      <c r="C245" s="4"/>
      <c r="D245" s="6"/>
      <c r="E245" s="6" t="s">
        <v>196</v>
      </c>
      <c r="F245" s="6" t="s">
        <v>196</v>
      </c>
      <c r="G245" s="6" t="s">
        <v>196</v>
      </c>
      <c r="H245" s="6" t="s">
        <v>196</v>
      </c>
      <c r="I245" s="6" t="s">
        <v>196</v>
      </c>
      <c r="J245" s="6"/>
    </row>
    <row r="246" spans="1:10" ht="31.5">
      <c r="A246" s="3"/>
      <c r="B246" s="5" t="s">
        <v>413</v>
      </c>
      <c r="C246" s="4"/>
      <c r="D246" s="27">
        <v>7</v>
      </c>
      <c r="E246" s="6" t="s">
        <v>196</v>
      </c>
      <c r="F246" s="6" t="s">
        <v>196</v>
      </c>
      <c r="G246" s="6" t="s">
        <v>196</v>
      </c>
      <c r="H246" s="6" t="s">
        <v>196</v>
      </c>
      <c r="I246" s="6" t="s">
        <v>196</v>
      </c>
      <c r="J246" s="6" t="s">
        <v>238</v>
      </c>
    </row>
    <row r="247" spans="1:10" ht="31.5">
      <c r="A247" s="3"/>
      <c r="B247" s="5" t="s">
        <v>352</v>
      </c>
      <c r="C247" s="4"/>
      <c r="D247" s="27">
        <v>7</v>
      </c>
      <c r="E247" s="6" t="s">
        <v>196</v>
      </c>
      <c r="F247" s="6" t="s">
        <v>196</v>
      </c>
      <c r="G247" s="6" t="s">
        <v>196</v>
      </c>
      <c r="H247" s="6" t="s">
        <v>196</v>
      </c>
      <c r="I247" s="6" t="s">
        <v>196</v>
      </c>
      <c r="J247" s="6" t="s">
        <v>238</v>
      </c>
    </row>
    <row r="248" spans="1:10" ht="31.5">
      <c r="A248" s="3"/>
      <c r="B248" s="5" t="s">
        <v>353</v>
      </c>
      <c r="C248" s="4"/>
      <c r="D248" s="27">
        <v>7</v>
      </c>
      <c r="E248" s="6" t="s">
        <v>196</v>
      </c>
      <c r="F248" s="6" t="s">
        <v>196</v>
      </c>
      <c r="G248" s="6" t="s">
        <v>196</v>
      </c>
      <c r="H248" s="6" t="s">
        <v>196</v>
      </c>
      <c r="I248" s="6" t="s">
        <v>196</v>
      </c>
      <c r="J248" s="6" t="s">
        <v>238</v>
      </c>
    </row>
    <row r="249" spans="1:10" ht="47.25">
      <c r="A249" s="3"/>
      <c r="B249" s="5" t="s">
        <v>106</v>
      </c>
      <c r="C249" s="20" t="s">
        <v>358</v>
      </c>
      <c r="D249" s="27">
        <v>7</v>
      </c>
      <c r="E249" s="6" t="s">
        <v>196</v>
      </c>
      <c r="F249" s="6" t="s">
        <v>196</v>
      </c>
      <c r="G249" s="6" t="s">
        <v>196</v>
      </c>
      <c r="H249" s="6" t="s">
        <v>196</v>
      </c>
      <c r="I249" s="6" t="s">
        <v>196</v>
      </c>
      <c r="J249" s="6" t="s">
        <v>238</v>
      </c>
    </row>
    <row r="250" spans="1:10" ht="66.75" customHeight="1">
      <c r="A250" s="3" t="s">
        <v>107</v>
      </c>
      <c r="B250" s="5" t="s">
        <v>244</v>
      </c>
      <c r="C250" s="4"/>
      <c r="D250" s="6" t="s">
        <v>196</v>
      </c>
      <c r="E250" s="6" t="s">
        <v>196</v>
      </c>
      <c r="F250" s="6" t="s">
        <v>196</v>
      </c>
      <c r="G250" s="6" t="s">
        <v>196</v>
      </c>
      <c r="H250" s="6" t="s">
        <v>196</v>
      </c>
      <c r="I250" s="6" t="s">
        <v>196</v>
      </c>
      <c r="J250" s="6"/>
    </row>
    <row r="251" spans="1:10" ht="32.25" customHeight="1">
      <c r="A251" s="3"/>
      <c r="B251" s="5" t="s">
        <v>184</v>
      </c>
      <c r="C251" s="4"/>
      <c r="D251" s="25">
        <f>(D252/D255)*100</f>
        <v>0.86650759763908081</v>
      </c>
      <c r="E251" s="6"/>
      <c r="F251" s="6"/>
      <c r="G251" s="6"/>
      <c r="H251" s="6"/>
      <c r="I251" s="6"/>
      <c r="J251" s="6"/>
    </row>
    <row r="252" spans="1:10" ht="63">
      <c r="A252" s="3"/>
      <c r="B252" s="5" t="s">
        <v>108</v>
      </c>
      <c r="C252" s="20" t="s">
        <v>109</v>
      </c>
      <c r="D252" s="27">
        <v>69</v>
      </c>
      <c r="E252" s="6" t="s">
        <v>196</v>
      </c>
      <c r="F252" s="6" t="s">
        <v>196</v>
      </c>
      <c r="G252" s="6" t="s">
        <v>196</v>
      </c>
      <c r="H252" s="6" t="s">
        <v>196</v>
      </c>
      <c r="I252" s="6" t="s">
        <v>196</v>
      </c>
      <c r="J252" s="6" t="s">
        <v>238</v>
      </c>
    </row>
    <row r="253" spans="1:10" ht="27" customHeight="1">
      <c r="A253" s="3"/>
      <c r="B253" s="5" t="s">
        <v>243</v>
      </c>
      <c r="C253" s="4"/>
      <c r="D253" s="25">
        <f>(D254/D255)*100</f>
        <v>0.67813638076101967</v>
      </c>
      <c r="E253" s="6"/>
      <c r="F253" s="6"/>
      <c r="G253" s="6"/>
      <c r="H253" s="6"/>
      <c r="I253" s="6"/>
      <c r="J253" s="6"/>
    </row>
    <row r="254" spans="1:10" ht="63">
      <c r="A254" s="3"/>
      <c r="B254" s="5" t="s">
        <v>110</v>
      </c>
      <c r="C254" s="4"/>
      <c r="D254" s="27">
        <v>54</v>
      </c>
      <c r="E254" s="6" t="s">
        <v>196</v>
      </c>
      <c r="F254" s="6" t="s">
        <v>196</v>
      </c>
      <c r="G254" s="6" t="s">
        <v>196</v>
      </c>
      <c r="H254" s="6" t="s">
        <v>196</v>
      </c>
      <c r="I254" s="6" t="s">
        <v>196</v>
      </c>
      <c r="J254" s="6" t="s">
        <v>238</v>
      </c>
    </row>
    <row r="255" spans="1:10" ht="31.5">
      <c r="A255" s="3"/>
      <c r="B255" s="5" t="s">
        <v>102</v>
      </c>
      <c r="C255" s="20" t="s">
        <v>103</v>
      </c>
      <c r="D255" s="27">
        <v>7963</v>
      </c>
      <c r="E255" s="6" t="s">
        <v>196</v>
      </c>
      <c r="F255" s="6" t="s">
        <v>196</v>
      </c>
      <c r="G255" s="6" t="s">
        <v>196</v>
      </c>
      <c r="H255" s="6" t="s">
        <v>196</v>
      </c>
      <c r="I255" s="6" t="s">
        <v>196</v>
      </c>
      <c r="J255" s="6" t="s">
        <v>238</v>
      </c>
    </row>
    <row r="256" spans="1:10" ht="43.5" customHeight="1">
      <c r="A256" s="16" t="s">
        <v>111</v>
      </c>
      <c r="B256" s="31" t="s">
        <v>112</v>
      </c>
      <c r="C256" s="32"/>
      <c r="D256" s="17"/>
      <c r="E256" s="17"/>
      <c r="F256" s="17"/>
      <c r="G256" s="17"/>
      <c r="H256" s="17"/>
      <c r="I256" s="17"/>
      <c r="J256" s="17"/>
    </row>
    <row r="257" spans="1:10" ht="42.75" customHeight="1">
      <c r="A257" s="3" t="s">
        <v>113</v>
      </c>
      <c r="B257" s="5" t="s">
        <v>114</v>
      </c>
      <c r="C257" s="4"/>
      <c r="D257" s="25" t="e">
        <f>((D258+D259+D260)/(D261+D263+D264))*100</f>
        <v>#VALUE!</v>
      </c>
      <c r="E257" s="25" t="e">
        <f>((E258+E259+E260)/(E261+E263+E264))*100</f>
        <v>#VALUE!</v>
      </c>
      <c r="F257" s="25" t="e">
        <f>((F258+F259+F260)/(F261+F263+F264))*100</f>
        <v>#VALUE!</v>
      </c>
      <c r="G257" s="6" t="s">
        <v>196</v>
      </c>
      <c r="H257" s="6" t="s">
        <v>196</v>
      </c>
      <c r="I257" s="6" t="s">
        <v>196</v>
      </c>
      <c r="J257" s="6"/>
    </row>
    <row r="258" spans="1:10" ht="63">
      <c r="A258" s="3"/>
      <c r="B258" s="5" t="s">
        <v>245</v>
      </c>
      <c r="C258" s="4"/>
      <c r="D258" s="25">
        <f>E258+F258</f>
        <v>7</v>
      </c>
      <c r="E258" s="27">
        <v>7</v>
      </c>
      <c r="F258" s="27">
        <v>0</v>
      </c>
      <c r="G258" s="6" t="s">
        <v>196</v>
      </c>
      <c r="H258" s="6" t="s">
        <v>196</v>
      </c>
      <c r="I258" s="6" t="s">
        <v>196</v>
      </c>
      <c r="J258" s="6" t="s">
        <v>238</v>
      </c>
    </row>
    <row r="259" spans="1:10" ht="31.5">
      <c r="A259" s="3"/>
      <c r="B259" s="5" t="s">
        <v>246</v>
      </c>
      <c r="C259" s="4"/>
      <c r="D259" s="6" t="s">
        <v>196</v>
      </c>
      <c r="E259" s="6" t="s">
        <v>196</v>
      </c>
      <c r="F259" s="6" t="s">
        <v>196</v>
      </c>
      <c r="G259" s="6" t="s">
        <v>196</v>
      </c>
      <c r="H259" s="27">
        <v>3</v>
      </c>
      <c r="I259" s="6" t="s">
        <v>196</v>
      </c>
      <c r="J259" s="6" t="s">
        <v>239</v>
      </c>
    </row>
    <row r="260" spans="1:10" ht="30.75" customHeight="1">
      <c r="A260" s="3"/>
      <c r="B260" s="5" t="s">
        <v>247</v>
      </c>
      <c r="C260" s="4"/>
      <c r="D260" s="6" t="s">
        <v>196</v>
      </c>
      <c r="E260" s="6" t="s">
        <v>196</v>
      </c>
      <c r="F260" s="6" t="s">
        <v>196</v>
      </c>
      <c r="G260" s="6" t="s">
        <v>196</v>
      </c>
      <c r="H260" s="6" t="s">
        <v>196</v>
      </c>
      <c r="I260" s="27">
        <v>3</v>
      </c>
      <c r="J260" s="6" t="s">
        <v>240</v>
      </c>
    </row>
    <row r="261" spans="1:10" ht="47.25">
      <c r="A261" s="3"/>
      <c r="B261" s="5" t="s">
        <v>248</v>
      </c>
      <c r="C261" s="4"/>
      <c r="D261" s="25">
        <f>E261+F261</f>
        <v>8</v>
      </c>
      <c r="E261" s="27">
        <v>8</v>
      </c>
      <c r="F261" s="27">
        <v>0</v>
      </c>
      <c r="G261" s="6" t="s">
        <v>196</v>
      </c>
      <c r="H261" s="6" t="s">
        <v>196</v>
      </c>
      <c r="I261" s="6" t="s">
        <v>196</v>
      </c>
      <c r="J261" s="6" t="s">
        <v>238</v>
      </c>
    </row>
    <row r="262" spans="1:10" ht="31.5">
      <c r="A262" s="3"/>
      <c r="B262" s="5" t="s">
        <v>249</v>
      </c>
      <c r="C262" s="4"/>
      <c r="D262" s="6" t="s">
        <v>196</v>
      </c>
      <c r="E262" s="6" t="s">
        <v>196</v>
      </c>
      <c r="F262" s="6" t="s">
        <v>196</v>
      </c>
      <c r="G262" s="6" t="s">
        <v>196</v>
      </c>
      <c r="H262" s="27">
        <v>3</v>
      </c>
      <c r="I262" s="6" t="s">
        <v>196</v>
      </c>
      <c r="J262" s="6" t="s">
        <v>239</v>
      </c>
    </row>
    <row r="263" spans="1:10" ht="27" customHeight="1">
      <c r="A263" s="3"/>
      <c r="B263" s="5" t="s">
        <v>250</v>
      </c>
      <c r="C263" s="4"/>
      <c r="D263" s="6" t="s">
        <v>196</v>
      </c>
      <c r="E263" s="6" t="s">
        <v>196</v>
      </c>
      <c r="F263" s="6" t="s">
        <v>196</v>
      </c>
      <c r="G263" s="6" t="s">
        <v>196</v>
      </c>
      <c r="H263" s="6" t="s">
        <v>196</v>
      </c>
      <c r="I263" s="27">
        <v>3</v>
      </c>
      <c r="J263" s="6" t="s">
        <v>240</v>
      </c>
    </row>
    <row r="264" spans="1:10" ht="44.25" customHeight="1">
      <c r="A264" s="16" t="s">
        <v>115</v>
      </c>
      <c r="B264" s="31" t="s">
        <v>116</v>
      </c>
      <c r="C264" s="32"/>
      <c r="D264" s="17"/>
      <c r="E264" s="17"/>
      <c r="F264" s="17"/>
      <c r="G264" s="17"/>
      <c r="H264" s="17"/>
      <c r="I264" s="17"/>
      <c r="J264" s="17"/>
    </row>
    <row r="265" spans="1:10" ht="47.25">
      <c r="A265" s="3" t="s">
        <v>117</v>
      </c>
      <c r="B265" s="5" t="s">
        <v>118</v>
      </c>
      <c r="C265" s="20" t="s">
        <v>119</v>
      </c>
      <c r="D265" s="25">
        <f>D266/D267</f>
        <v>25.555820670601531</v>
      </c>
      <c r="E265" s="6" t="s">
        <v>196</v>
      </c>
      <c r="F265" s="6" t="s">
        <v>196</v>
      </c>
      <c r="G265" s="6" t="s">
        <v>196</v>
      </c>
      <c r="H265" s="6" t="s">
        <v>196</v>
      </c>
      <c r="I265" s="6" t="s">
        <v>196</v>
      </c>
      <c r="J265" s="6"/>
    </row>
    <row r="266" spans="1:10" ht="47.25">
      <c r="A266" s="3"/>
      <c r="B266" s="5" t="s">
        <v>120</v>
      </c>
      <c r="C266" s="20" t="s">
        <v>121</v>
      </c>
      <c r="D266" s="29">
        <v>203501</v>
      </c>
      <c r="E266" s="6" t="s">
        <v>196</v>
      </c>
      <c r="F266" s="6" t="s">
        <v>196</v>
      </c>
      <c r="G266" s="6" t="s">
        <v>196</v>
      </c>
      <c r="H266" s="6" t="s">
        <v>196</v>
      </c>
      <c r="I266" s="6" t="s">
        <v>196</v>
      </c>
      <c r="J266" s="6" t="s">
        <v>238</v>
      </c>
    </row>
    <row r="267" spans="1:10" ht="31.5">
      <c r="A267" s="3"/>
      <c r="B267" s="5" t="s">
        <v>102</v>
      </c>
      <c r="C267" s="20" t="s">
        <v>103</v>
      </c>
      <c r="D267" s="27">
        <v>7963</v>
      </c>
      <c r="E267" s="6" t="s">
        <v>196</v>
      </c>
      <c r="F267" s="6" t="s">
        <v>196</v>
      </c>
      <c r="G267" s="6" t="s">
        <v>196</v>
      </c>
      <c r="H267" s="6" t="s">
        <v>196</v>
      </c>
      <c r="I267" s="6" t="s">
        <v>196</v>
      </c>
      <c r="J267" s="6" t="s">
        <v>238</v>
      </c>
    </row>
    <row r="268" spans="1:10" ht="47.25">
      <c r="A268" s="3" t="s">
        <v>122</v>
      </c>
      <c r="B268" s="5" t="s">
        <v>123</v>
      </c>
      <c r="C268" s="20" t="s">
        <v>124</v>
      </c>
      <c r="D268" s="25">
        <f>(D269/D270)*100</f>
        <v>8.6574513147355532</v>
      </c>
      <c r="E268" s="6" t="s">
        <v>196</v>
      </c>
      <c r="F268" s="6" t="s">
        <v>196</v>
      </c>
      <c r="G268" s="6" t="s">
        <v>196</v>
      </c>
      <c r="H268" s="6" t="s">
        <v>196</v>
      </c>
      <c r="I268" s="6" t="s">
        <v>196</v>
      </c>
      <c r="J268" s="6"/>
    </row>
    <row r="269" spans="1:10" ht="63">
      <c r="A269" s="3"/>
      <c r="B269" s="5" t="s">
        <v>125</v>
      </c>
      <c r="C269" s="20" t="s">
        <v>126</v>
      </c>
      <c r="D269" s="27">
        <v>17618</v>
      </c>
      <c r="E269" s="6" t="s">
        <v>196</v>
      </c>
      <c r="F269" s="6" t="s">
        <v>196</v>
      </c>
      <c r="G269" s="6" t="s">
        <v>196</v>
      </c>
      <c r="H269" s="6" t="s">
        <v>196</v>
      </c>
      <c r="I269" s="6" t="s">
        <v>196</v>
      </c>
      <c r="J269" s="6" t="s">
        <v>238</v>
      </c>
    </row>
    <row r="270" spans="1:10" ht="47.25">
      <c r="A270" s="3"/>
      <c r="B270" s="5" t="s">
        <v>120</v>
      </c>
      <c r="C270" s="20" t="s">
        <v>121</v>
      </c>
      <c r="D270" s="27">
        <v>203501</v>
      </c>
      <c r="E270" s="6" t="s">
        <v>196</v>
      </c>
      <c r="F270" s="6" t="s">
        <v>196</v>
      </c>
      <c r="G270" s="6" t="s">
        <v>196</v>
      </c>
      <c r="H270" s="6" t="s">
        <v>196</v>
      </c>
      <c r="I270" s="6" t="s">
        <v>196</v>
      </c>
      <c r="J270" s="6" t="s">
        <v>238</v>
      </c>
    </row>
    <row r="271" spans="1:10" ht="39.75" customHeight="1">
      <c r="A271" s="16" t="s">
        <v>127</v>
      </c>
      <c r="B271" s="31" t="s">
        <v>128</v>
      </c>
      <c r="C271" s="32"/>
      <c r="D271" s="17"/>
      <c r="E271" s="17"/>
      <c r="F271" s="17"/>
      <c r="G271" s="17"/>
      <c r="H271" s="17"/>
      <c r="I271" s="17"/>
      <c r="J271" s="17"/>
    </row>
    <row r="272" spans="1:10" ht="31.5">
      <c r="A272" s="3" t="s">
        <v>129</v>
      </c>
      <c r="B272" s="5" t="s">
        <v>130</v>
      </c>
      <c r="C272" s="4"/>
      <c r="D272" s="25">
        <f>(D273/D274)*100</f>
        <v>100</v>
      </c>
      <c r="E272" s="6" t="s">
        <v>196</v>
      </c>
      <c r="F272" s="6" t="s">
        <v>196</v>
      </c>
      <c r="G272" s="6" t="s">
        <v>196</v>
      </c>
      <c r="H272" s="6" t="s">
        <v>196</v>
      </c>
      <c r="I272" s="6" t="s">
        <v>196</v>
      </c>
      <c r="J272" s="6"/>
    </row>
    <row r="273" spans="1:10" ht="47.25">
      <c r="A273" s="3"/>
      <c r="B273" s="5" t="s">
        <v>131</v>
      </c>
      <c r="C273" s="4"/>
      <c r="D273" s="27">
        <v>7</v>
      </c>
      <c r="E273" s="6" t="s">
        <v>196</v>
      </c>
      <c r="F273" s="6" t="s">
        <v>196</v>
      </c>
      <c r="G273" s="6" t="s">
        <v>196</v>
      </c>
      <c r="H273" s="6" t="s">
        <v>196</v>
      </c>
      <c r="I273" s="6" t="s">
        <v>196</v>
      </c>
      <c r="J273" s="6" t="s">
        <v>238</v>
      </c>
    </row>
    <row r="274" spans="1:10" ht="47.25">
      <c r="A274" s="3"/>
      <c r="B274" s="5" t="s">
        <v>132</v>
      </c>
      <c r="C274" s="4"/>
      <c r="D274" s="27">
        <v>7</v>
      </c>
      <c r="E274" s="6" t="s">
        <v>196</v>
      </c>
      <c r="F274" s="6" t="s">
        <v>196</v>
      </c>
      <c r="G274" s="6" t="s">
        <v>196</v>
      </c>
      <c r="H274" s="6" t="s">
        <v>196</v>
      </c>
      <c r="I274" s="6" t="s">
        <v>196</v>
      </c>
      <c r="J274" s="6" t="s">
        <v>238</v>
      </c>
    </row>
    <row r="275" spans="1:10" ht="40.5" customHeight="1">
      <c r="A275" s="16" t="s">
        <v>133</v>
      </c>
      <c r="B275" s="31" t="s">
        <v>134</v>
      </c>
      <c r="C275" s="32"/>
      <c r="D275" s="17"/>
      <c r="E275" s="17"/>
      <c r="F275" s="17"/>
      <c r="G275" s="17"/>
      <c r="H275" s="17"/>
      <c r="I275" s="17"/>
      <c r="J275" s="17"/>
    </row>
    <row r="276" spans="1:10" ht="47.25">
      <c r="A276" s="3" t="s">
        <v>135</v>
      </c>
      <c r="B276" s="5" t="s">
        <v>136</v>
      </c>
      <c r="C276" s="4"/>
      <c r="D276" s="25">
        <f>(D277/D278)*100</f>
        <v>85.714285714285708</v>
      </c>
      <c r="E276" s="25">
        <f>(E277/E278)*100</f>
        <v>85.714285714285708</v>
      </c>
      <c r="F276" s="25" t="e">
        <f>(F277/F278)*100</f>
        <v>#DIV/0!</v>
      </c>
      <c r="G276" s="6" t="s">
        <v>196</v>
      </c>
      <c r="H276" s="6" t="s">
        <v>196</v>
      </c>
      <c r="I276" s="6" t="s">
        <v>196</v>
      </c>
      <c r="J276" s="6"/>
    </row>
    <row r="277" spans="1:10" ht="63">
      <c r="A277" s="3"/>
      <c r="B277" s="5" t="s">
        <v>137</v>
      </c>
      <c r="C277" s="4"/>
      <c r="D277" s="25">
        <f>E277+F277</f>
        <v>6</v>
      </c>
      <c r="E277" s="27">
        <v>6</v>
      </c>
      <c r="F277" s="27">
        <v>0</v>
      </c>
      <c r="G277" s="6" t="s">
        <v>196</v>
      </c>
      <c r="H277" s="6" t="s">
        <v>196</v>
      </c>
      <c r="I277" s="6" t="s">
        <v>196</v>
      </c>
      <c r="J277" s="6" t="s">
        <v>238</v>
      </c>
    </row>
    <row r="278" spans="1:10" ht="47.25">
      <c r="A278" s="3"/>
      <c r="B278" s="5" t="s">
        <v>106</v>
      </c>
      <c r="C278" s="20" t="s">
        <v>358</v>
      </c>
      <c r="D278" s="25">
        <f>E278+F278</f>
        <v>7</v>
      </c>
      <c r="E278" s="27">
        <v>7</v>
      </c>
      <c r="F278" s="27">
        <v>0</v>
      </c>
      <c r="G278" s="6" t="s">
        <v>196</v>
      </c>
      <c r="H278" s="6" t="s">
        <v>196</v>
      </c>
      <c r="I278" s="6" t="s">
        <v>196</v>
      </c>
      <c r="J278" s="6" t="s">
        <v>238</v>
      </c>
    </row>
    <row r="279" spans="1:10" ht="47.25">
      <c r="A279" s="3" t="s">
        <v>138</v>
      </c>
      <c r="B279" s="5" t="s">
        <v>139</v>
      </c>
      <c r="C279" s="4"/>
      <c r="D279" s="25">
        <f>(D280/D281)*100</f>
        <v>85.714285714285708</v>
      </c>
      <c r="E279" s="25">
        <f>(E280/E281)*100</f>
        <v>85.714285714285708</v>
      </c>
      <c r="F279" s="25" t="e">
        <f>(F280/F281)*100</f>
        <v>#DIV/0!</v>
      </c>
      <c r="G279" s="6" t="s">
        <v>196</v>
      </c>
      <c r="H279" s="6" t="s">
        <v>196</v>
      </c>
      <c r="I279" s="6" t="s">
        <v>196</v>
      </c>
      <c r="J279" s="6"/>
    </row>
    <row r="280" spans="1:10" ht="63">
      <c r="A280" s="3"/>
      <c r="B280" s="5" t="s">
        <v>140</v>
      </c>
      <c r="C280" s="4"/>
      <c r="D280" s="25">
        <f>E280+F280</f>
        <v>6</v>
      </c>
      <c r="E280" s="27">
        <v>6</v>
      </c>
      <c r="F280" s="27">
        <v>0</v>
      </c>
      <c r="G280" s="6" t="s">
        <v>196</v>
      </c>
      <c r="H280" s="6" t="s">
        <v>196</v>
      </c>
      <c r="I280" s="6" t="s">
        <v>196</v>
      </c>
      <c r="J280" s="6" t="s">
        <v>238</v>
      </c>
    </row>
    <row r="281" spans="1:10" ht="47.25">
      <c r="A281" s="3"/>
      <c r="B281" s="5" t="s">
        <v>106</v>
      </c>
      <c r="C281" s="20" t="s">
        <v>358</v>
      </c>
      <c r="D281" s="25">
        <f>E281+F281</f>
        <v>7</v>
      </c>
      <c r="E281" s="27">
        <v>7</v>
      </c>
      <c r="F281" s="27">
        <v>0</v>
      </c>
      <c r="G281" s="6" t="s">
        <v>196</v>
      </c>
      <c r="H281" s="6" t="s">
        <v>196</v>
      </c>
      <c r="I281" s="6" t="s">
        <v>196</v>
      </c>
      <c r="J281" s="6" t="s">
        <v>238</v>
      </c>
    </row>
    <row r="282" spans="1:10" ht="47.25">
      <c r="A282" s="3" t="s">
        <v>141</v>
      </c>
      <c r="B282" s="5" t="s">
        <v>142</v>
      </c>
      <c r="C282" s="4"/>
      <c r="D282" s="25">
        <f>(D283/D284)*100</f>
        <v>0</v>
      </c>
      <c r="E282" s="25">
        <f>(E283/E284)*100</f>
        <v>0</v>
      </c>
      <c r="F282" s="25" t="e">
        <f>(F283/F284)*100</f>
        <v>#DIV/0!</v>
      </c>
      <c r="G282" s="6" t="s">
        <v>196</v>
      </c>
      <c r="H282" s="6" t="s">
        <v>196</v>
      </c>
      <c r="I282" s="6" t="s">
        <v>196</v>
      </c>
      <c r="J282" s="6"/>
    </row>
    <row r="283" spans="1:10" ht="63">
      <c r="A283" s="3"/>
      <c r="B283" s="5" t="s">
        <v>143</v>
      </c>
      <c r="C283" s="4"/>
      <c r="D283" s="25">
        <f>E283+F283</f>
        <v>0</v>
      </c>
      <c r="E283" s="27">
        <v>0</v>
      </c>
      <c r="F283" s="27">
        <v>0</v>
      </c>
      <c r="G283" s="6" t="s">
        <v>196</v>
      </c>
      <c r="H283" s="6" t="s">
        <v>196</v>
      </c>
      <c r="I283" s="6" t="s">
        <v>196</v>
      </c>
      <c r="J283" s="6" t="s">
        <v>238</v>
      </c>
    </row>
    <row r="284" spans="1:10" ht="47.25">
      <c r="A284" s="3"/>
      <c r="B284" s="5" t="s">
        <v>106</v>
      </c>
      <c r="C284" s="20" t="s">
        <v>358</v>
      </c>
      <c r="D284" s="25">
        <f>E284+F284</f>
        <v>7</v>
      </c>
      <c r="E284" s="27">
        <v>7</v>
      </c>
      <c r="F284" s="27">
        <v>0</v>
      </c>
      <c r="G284" s="6" t="s">
        <v>196</v>
      </c>
      <c r="H284" s="6" t="s">
        <v>196</v>
      </c>
      <c r="I284" s="6" t="s">
        <v>196</v>
      </c>
      <c r="J284" s="6" t="s">
        <v>238</v>
      </c>
    </row>
    <row r="285" spans="1:10" ht="47.25">
      <c r="A285" s="3" t="s">
        <v>144</v>
      </c>
      <c r="B285" s="5" t="s">
        <v>145</v>
      </c>
      <c r="C285" s="4"/>
      <c r="D285" s="25">
        <f>(D286/D287)*100</f>
        <v>28.571428571428569</v>
      </c>
      <c r="E285" s="25">
        <f>(E286/E287)*100</f>
        <v>28.571428571428569</v>
      </c>
      <c r="F285" s="25" t="e">
        <f>(F286/F287)*100</f>
        <v>#DIV/0!</v>
      </c>
      <c r="G285" s="6" t="s">
        <v>196</v>
      </c>
      <c r="H285" s="6" t="s">
        <v>196</v>
      </c>
      <c r="I285" s="6" t="s">
        <v>196</v>
      </c>
      <c r="J285" s="6"/>
    </row>
    <row r="286" spans="1:10" ht="63">
      <c r="A286" s="3"/>
      <c r="B286" s="5" t="s">
        <v>146</v>
      </c>
      <c r="C286" s="4"/>
      <c r="D286" s="25">
        <f>E286+F286</f>
        <v>2</v>
      </c>
      <c r="E286" s="27">
        <v>2</v>
      </c>
      <c r="F286" s="27">
        <v>0</v>
      </c>
      <c r="G286" s="6" t="s">
        <v>196</v>
      </c>
      <c r="H286" s="6" t="s">
        <v>196</v>
      </c>
      <c r="I286" s="6" t="s">
        <v>196</v>
      </c>
      <c r="J286" s="6" t="s">
        <v>238</v>
      </c>
    </row>
    <row r="287" spans="1:10" ht="47.25">
      <c r="A287" s="3"/>
      <c r="B287" s="5" t="s">
        <v>106</v>
      </c>
      <c r="C287" s="20" t="s">
        <v>358</v>
      </c>
      <c r="D287" s="25">
        <f>E287+F287</f>
        <v>7</v>
      </c>
      <c r="E287" s="27">
        <v>7</v>
      </c>
      <c r="F287" s="27">
        <v>0</v>
      </c>
      <c r="G287" s="6" t="s">
        <v>196</v>
      </c>
      <c r="H287" s="6" t="s">
        <v>196</v>
      </c>
      <c r="I287" s="6" t="s">
        <v>196</v>
      </c>
      <c r="J287" s="6" t="s">
        <v>238</v>
      </c>
    </row>
    <row r="288" spans="1:10">
      <c r="A288" s="13" t="s">
        <v>251</v>
      </c>
      <c r="B288" s="33" t="s">
        <v>252</v>
      </c>
      <c r="C288" s="34"/>
      <c r="D288" s="14"/>
      <c r="E288" s="14"/>
      <c r="F288" s="14"/>
      <c r="G288" s="14"/>
      <c r="H288" s="14"/>
      <c r="I288" s="14"/>
      <c r="J288" s="14"/>
    </row>
    <row r="289" spans="1:10" ht="21" customHeight="1">
      <c r="A289" s="16" t="s">
        <v>147</v>
      </c>
      <c r="B289" s="31" t="s">
        <v>148</v>
      </c>
      <c r="C289" s="32"/>
      <c r="D289" s="17"/>
      <c r="E289" s="17"/>
      <c r="F289" s="17"/>
      <c r="G289" s="17" t="s">
        <v>196</v>
      </c>
      <c r="H289" s="17" t="s">
        <v>196</v>
      </c>
      <c r="I289" s="17" t="s">
        <v>196</v>
      </c>
      <c r="J289" s="17"/>
    </row>
    <row r="290" spans="1:10" ht="47.25">
      <c r="A290" s="3" t="s">
        <v>149</v>
      </c>
      <c r="B290" s="5" t="s">
        <v>150</v>
      </c>
      <c r="C290" s="4"/>
      <c r="D290" s="25" t="e">
        <f>(D291/D292)*100</f>
        <v>#DIV/0!</v>
      </c>
      <c r="E290" s="6" t="s">
        <v>196</v>
      </c>
      <c r="F290" s="6" t="s">
        <v>196</v>
      </c>
      <c r="G290" s="6" t="s">
        <v>196</v>
      </c>
      <c r="H290" s="6" t="s">
        <v>196</v>
      </c>
      <c r="I290" s="6" t="s">
        <v>196</v>
      </c>
      <c r="J290" s="6"/>
    </row>
    <row r="291" spans="1:10" ht="47.25">
      <c r="A291" s="3"/>
      <c r="B291" s="5" t="s">
        <v>253</v>
      </c>
      <c r="C291" s="4"/>
      <c r="D291" s="27"/>
      <c r="E291" s="6" t="s">
        <v>196</v>
      </c>
      <c r="F291" s="6" t="s">
        <v>196</v>
      </c>
      <c r="G291" s="6" t="s">
        <v>196</v>
      </c>
      <c r="H291" s="6" t="s">
        <v>196</v>
      </c>
      <c r="I291" s="6" t="s">
        <v>196</v>
      </c>
      <c r="J291" s="6" t="s">
        <v>254</v>
      </c>
    </row>
    <row r="292" spans="1:10" ht="26.25">
      <c r="A292" s="3"/>
      <c r="B292" s="5" t="s">
        <v>151</v>
      </c>
      <c r="C292" s="20" t="s">
        <v>152</v>
      </c>
      <c r="D292" s="27"/>
      <c r="E292" s="6" t="s">
        <v>196</v>
      </c>
      <c r="F292" s="6" t="s">
        <v>196</v>
      </c>
      <c r="G292" s="6" t="s">
        <v>196</v>
      </c>
      <c r="H292" s="6" t="s">
        <v>196</v>
      </c>
      <c r="I292" s="6" t="s">
        <v>196</v>
      </c>
      <c r="J292" s="6" t="s">
        <v>254</v>
      </c>
    </row>
    <row r="293" spans="1:10" ht="36" customHeight="1">
      <c r="A293" s="16" t="s">
        <v>153</v>
      </c>
      <c r="B293" s="31" t="s">
        <v>154</v>
      </c>
      <c r="C293" s="32"/>
      <c r="D293" s="17"/>
      <c r="E293" s="17"/>
      <c r="F293" s="17"/>
      <c r="G293" s="17"/>
      <c r="H293" s="17"/>
      <c r="I293" s="17"/>
      <c r="J293" s="17"/>
    </row>
    <row r="294" spans="1:10" ht="78.75">
      <c r="A294" s="3" t="s">
        <v>155</v>
      </c>
      <c r="B294" s="5" t="s">
        <v>156</v>
      </c>
      <c r="C294" s="4"/>
      <c r="D294" s="25" t="e">
        <f>(D295/D296)*100</f>
        <v>#DIV/0!</v>
      </c>
      <c r="E294" s="6" t="s">
        <v>196</v>
      </c>
      <c r="F294" s="6" t="s">
        <v>196</v>
      </c>
      <c r="G294" s="6" t="s">
        <v>196</v>
      </c>
      <c r="H294" s="6" t="s">
        <v>196</v>
      </c>
      <c r="I294" s="6" t="s">
        <v>196</v>
      </c>
      <c r="J294" s="6"/>
    </row>
    <row r="295" spans="1:10" ht="47.25">
      <c r="A295" s="3"/>
      <c r="B295" s="5" t="s">
        <v>157</v>
      </c>
      <c r="C295" s="4"/>
      <c r="D295" s="27"/>
      <c r="E295" s="6" t="s">
        <v>196</v>
      </c>
      <c r="F295" s="6" t="s">
        <v>196</v>
      </c>
      <c r="G295" s="6" t="s">
        <v>196</v>
      </c>
      <c r="H295" s="6" t="s">
        <v>196</v>
      </c>
      <c r="I295" s="6" t="s">
        <v>196</v>
      </c>
      <c r="J295" s="6" t="s">
        <v>254</v>
      </c>
    </row>
    <row r="296" spans="1:10" ht="31.5">
      <c r="A296" s="3"/>
      <c r="B296" s="5" t="s">
        <v>158</v>
      </c>
      <c r="C296" s="4"/>
      <c r="D296" s="27"/>
      <c r="E296" s="6" t="s">
        <v>196</v>
      </c>
      <c r="F296" s="6" t="s">
        <v>196</v>
      </c>
      <c r="G296" s="6" t="s">
        <v>196</v>
      </c>
      <c r="H296" s="6" t="s">
        <v>196</v>
      </c>
      <c r="I296" s="6" t="s">
        <v>196</v>
      </c>
      <c r="J296" s="6" t="s">
        <v>254</v>
      </c>
    </row>
    <row r="297" spans="1:10">
      <c r="A297" s="13" t="s">
        <v>255</v>
      </c>
      <c r="B297" s="33" t="s">
        <v>256</v>
      </c>
      <c r="C297" s="34"/>
      <c r="D297" s="14"/>
      <c r="E297" s="14"/>
      <c r="F297" s="14"/>
      <c r="G297" s="14"/>
      <c r="H297" s="14"/>
      <c r="I297" s="14"/>
      <c r="J297" s="14"/>
    </row>
    <row r="298" spans="1:10" ht="27" customHeight="1">
      <c r="A298" s="16" t="s">
        <v>159</v>
      </c>
      <c r="B298" s="31" t="s">
        <v>160</v>
      </c>
      <c r="C298" s="32"/>
      <c r="D298" s="17"/>
      <c r="E298" s="17"/>
      <c r="F298" s="17"/>
      <c r="G298" s="17"/>
      <c r="H298" s="17"/>
      <c r="I298" s="17"/>
      <c r="J298" s="17"/>
    </row>
    <row r="299" spans="1:10" ht="63">
      <c r="A299" s="3" t="s">
        <v>161</v>
      </c>
      <c r="B299" s="5" t="s">
        <v>162</v>
      </c>
      <c r="C299" s="4"/>
      <c r="D299" s="6" t="s">
        <v>196</v>
      </c>
      <c r="E299" s="6" t="s">
        <v>196</v>
      </c>
      <c r="F299" s="6" t="s">
        <v>196</v>
      </c>
      <c r="G299" s="6" t="s">
        <v>196</v>
      </c>
      <c r="H299" s="6" t="s">
        <v>196</v>
      </c>
      <c r="I299" s="6" t="s">
        <v>196</v>
      </c>
      <c r="J299" s="6"/>
    </row>
    <row r="300" spans="1:10" ht="47.25">
      <c r="A300" s="3"/>
      <c r="B300" s="5" t="s">
        <v>163</v>
      </c>
      <c r="C300" s="4"/>
      <c r="D300" s="27"/>
      <c r="E300" s="6" t="s">
        <v>196</v>
      </c>
      <c r="F300" s="6" t="s">
        <v>196</v>
      </c>
      <c r="G300" s="6" t="s">
        <v>196</v>
      </c>
      <c r="H300" s="6" t="s">
        <v>196</v>
      </c>
      <c r="I300" s="6" t="s">
        <v>196</v>
      </c>
      <c r="J300" s="6" t="s">
        <v>254</v>
      </c>
    </row>
    <row r="301" spans="1:10" ht="63">
      <c r="A301" s="3"/>
      <c r="B301" s="5" t="s">
        <v>164</v>
      </c>
      <c r="C301" s="4"/>
      <c r="D301" s="27"/>
      <c r="E301" s="6" t="s">
        <v>196</v>
      </c>
      <c r="F301" s="6" t="s">
        <v>196</v>
      </c>
      <c r="G301" s="6" t="s">
        <v>196</v>
      </c>
      <c r="H301" s="6" t="s">
        <v>196</v>
      </c>
      <c r="I301" s="6" t="s">
        <v>196</v>
      </c>
      <c r="J301" s="6" t="s">
        <v>254</v>
      </c>
    </row>
    <row r="302" spans="1:10" ht="47.25">
      <c r="A302" s="3"/>
      <c r="B302" s="5" t="s">
        <v>165</v>
      </c>
      <c r="C302" s="4"/>
      <c r="D302" s="27"/>
      <c r="E302" s="6" t="s">
        <v>196</v>
      </c>
      <c r="F302" s="6" t="s">
        <v>196</v>
      </c>
      <c r="G302" s="6" t="s">
        <v>196</v>
      </c>
      <c r="H302" s="6" t="s">
        <v>196</v>
      </c>
      <c r="I302" s="6" t="s">
        <v>196</v>
      </c>
      <c r="J302" s="6" t="s">
        <v>254</v>
      </c>
    </row>
    <row r="303" spans="1:10" ht="47.25">
      <c r="A303" s="3"/>
      <c r="B303" s="5" t="s">
        <v>166</v>
      </c>
      <c r="C303" s="4"/>
      <c r="D303" s="27"/>
      <c r="E303" s="6" t="s">
        <v>196</v>
      </c>
      <c r="F303" s="6" t="s">
        <v>196</v>
      </c>
      <c r="G303" s="6" t="s">
        <v>196</v>
      </c>
      <c r="H303" s="6" t="s">
        <v>196</v>
      </c>
      <c r="I303" s="6" t="s">
        <v>196</v>
      </c>
      <c r="J303" s="6" t="s">
        <v>254</v>
      </c>
    </row>
    <row r="304" spans="1:10" ht="47.25">
      <c r="A304" s="3" t="s">
        <v>167</v>
      </c>
      <c r="B304" s="5" t="s">
        <v>168</v>
      </c>
      <c r="C304" s="4"/>
      <c r="D304" s="25" t="e">
        <f>(D305/D306)*100</f>
        <v>#DIV/0!</v>
      </c>
      <c r="E304" s="6" t="s">
        <v>196</v>
      </c>
      <c r="F304" s="6" t="s">
        <v>196</v>
      </c>
      <c r="G304" s="6" t="s">
        <v>196</v>
      </c>
      <c r="H304" s="6" t="s">
        <v>196</v>
      </c>
      <c r="I304" s="6" t="s">
        <v>196</v>
      </c>
      <c r="J304" s="6"/>
    </row>
    <row r="305" spans="1:10" ht="47.25">
      <c r="A305" s="3"/>
      <c r="B305" s="5" t="s">
        <v>169</v>
      </c>
      <c r="C305" s="4"/>
      <c r="D305" s="27"/>
      <c r="E305" s="6" t="s">
        <v>196</v>
      </c>
      <c r="F305" s="6" t="s">
        <v>196</v>
      </c>
      <c r="G305" s="6" t="s">
        <v>196</v>
      </c>
      <c r="H305" s="6" t="s">
        <v>196</v>
      </c>
      <c r="I305" s="6" t="s">
        <v>196</v>
      </c>
      <c r="J305" s="6" t="s">
        <v>254</v>
      </c>
    </row>
    <row r="306" spans="1:10" ht="27.75">
      <c r="A306" s="3"/>
      <c r="B306" s="5" t="s">
        <v>170</v>
      </c>
      <c r="C306" s="21" t="s">
        <v>152</v>
      </c>
      <c r="D306" s="27"/>
      <c r="E306" s="6" t="s">
        <v>196</v>
      </c>
      <c r="F306" s="6" t="s">
        <v>196</v>
      </c>
      <c r="G306" s="6" t="s">
        <v>196</v>
      </c>
      <c r="H306" s="6" t="s">
        <v>196</v>
      </c>
      <c r="I306" s="6" t="s">
        <v>196</v>
      </c>
      <c r="J306" s="6" t="s">
        <v>254</v>
      </c>
    </row>
    <row r="307" spans="1:10" ht="39" customHeight="1">
      <c r="A307" s="16" t="s">
        <v>171</v>
      </c>
      <c r="B307" s="31" t="s">
        <v>172</v>
      </c>
      <c r="C307" s="32"/>
      <c r="D307" s="17"/>
      <c r="E307" s="17"/>
      <c r="F307" s="17"/>
      <c r="G307" s="17"/>
      <c r="H307" s="17"/>
      <c r="I307" s="17"/>
      <c r="J307" s="17"/>
    </row>
    <row r="308" spans="1:10" ht="78.75">
      <c r="A308" s="3" t="s">
        <v>173</v>
      </c>
      <c r="B308" s="5" t="s">
        <v>174</v>
      </c>
      <c r="C308" s="4"/>
      <c r="D308" s="25" t="e">
        <f>(D309/D310)*100</f>
        <v>#DIV/0!</v>
      </c>
      <c r="E308" s="6" t="s">
        <v>196</v>
      </c>
      <c r="F308" s="6" t="s">
        <v>196</v>
      </c>
      <c r="G308" s="6" t="s">
        <v>196</v>
      </c>
      <c r="H308" s="6" t="s">
        <v>196</v>
      </c>
      <c r="I308" s="6" t="s">
        <v>196</v>
      </c>
      <c r="J308" s="6"/>
    </row>
    <row r="309" spans="1:10" ht="63">
      <c r="A309" s="3"/>
      <c r="B309" s="5" t="s">
        <v>175</v>
      </c>
      <c r="C309" s="4"/>
      <c r="D309" s="27"/>
      <c r="E309" s="6" t="s">
        <v>196</v>
      </c>
      <c r="F309" s="6" t="s">
        <v>196</v>
      </c>
      <c r="G309" s="6" t="s">
        <v>196</v>
      </c>
      <c r="H309" s="6" t="s">
        <v>196</v>
      </c>
      <c r="I309" s="6" t="s">
        <v>196</v>
      </c>
      <c r="J309" s="6" t="s">
        <v>254</v>
      </c>
    </row>
    <row r="310" spans="1:10" ht="63">
      <c r="A310" s="3"/>
      <c r="B310" s="5" t="s">
        <v>176</v>
      </c>
      <c r="C310" s="4"/>
      <c r="D310" s="27"/>
      <c r="E310" s="6" t="s">
        <v>196</v>
      </c>
      <c r="F310" s="6" t="s">
        <v>196</v>
      </c>
      <c r="G310" s="6" t="s">
        <v>196</v>
      </c>
      <c r="H310" s="6" t="s">
        <v>196</v>
      </c>
      <c r="I310" s="6" t="s">
        <v>196</v>
      </c>
      <c r="J310" s="6" t="s">
        <v>254</v>
      </c>
    </row>
    <row r="311" spans="1:10" ht="33.75" customHeight="1">
      <c r="A311" s="16" t="s">
        <v>177</v>
      </c>
      <c r="B311" s="31" t="s">
        <v>178</v>
      </c>
      <c r="C311" s="32"/>
      <c r="D311" s="17"/>
      <c r="E311" s="17"/>
      <c r="F311" s="17"/>
      <c r="G311" s="17"/>
      <c r="H311" s="17"/>
      <c r="I311" s="17"/>
      <c r="J311" s="17"/>
    </row>
    <row r="312" spans="1:10" ht="63">
      <c r="A312" s="3" t="s">
        <v>179</v>
      </c>
      <c r="B312" s="5" t="s">
        <v>180</v>
      </c>
      <c r="C312" s="4"/>
      <c r="D312" s="25" t="e">
        <f>((D313+D314)/C315)*100</f>
        <v>#DIV/0!</v>
      </c>
      <c r="E312" s="6" t="s">
        <v>196</v>
      </c>
      <c r="F312" s="6" t="s">
        <v>196</v>
      </c>
      <c r="G312" s="6" t="s">
        <v>196</v>
      </c>
      <c r="H312" s="6" t="s">
        <v>196</v>
      </c>
      <c r="I312" s="6" t="s">
        <v>196</v>
      </c>
      <c r="J312" s="6"/>
    </row>
    <row r="313" spans="1:10" ht="47.25">
      <c r="A313" s="3"/>
      <c r="B313" s="5" t="s">
        <v>181</v>
      </c>
      <c r="C313" s="4"/>
      <c r="D313" s="25">
        <v>0</v>
      </c>
      <c r="E313" s="6" t="s">
        <v>196</v>
      </c>
      <c r="F313" s="6" t="s">
        <v>196</v>
      </c>
      <c r="G313" s="6" t="s">
        <v>196</v>
      </c>
      <c r="H313" s="6" t="s">
        <v>196</v>
      </c>
      <c r="I313" s="6" t="s">
        <v>196</v>
      </c>
      <c r="J313" s="6" t="s">
        <v>254</v>
      </c>
    </row>
    <row r="314" spans="1:10" ht="47.25">
      <c r="A314" s="3"/>
      <c r="B314" s="5" t="s">
        <v>182</v>
      </c>
      <c r="C314" s="4"/>
      <c r="D314" s="27"/>
      <c r="E314" s="6" t="s">
        <v>196</v>
      </c>
      <c r="F314" s="6" t="s">
        <v>196</v>
      </c>
      <c r="G314" s="6" t="s">
        <v>196</v>
      </c>
      <c r="H314" s="6" t="s">
        <v>196</v>
      </c>
      <c r="I314" s="6" t="s">
        <v>196</v>
      </c>
      <c r="J314" s="6" t="s">
        <v>254</v>
      </c>
    </row>
    <row r="315" spans="1:10" ht="47.25">
      <c r="A315" s="3"/>
      <c r="B315" s="5" t="s">
        <v>183</v>
      </c>
      <c r="C315" s="4"/>
      <c r="D315" s="27"/>
      <c r="E315" s="6" t="s">
        <v>196</v>
      </c>
      <c r="F315" s="6" t="s">
        <v>196</v>
      </c>
      <c r="G315" s="6" t="s">
        <v>196</v>
      </c>
      <c r="H315" s="6" t="s">
        <v>196</v>
      </c>
      <c r="I315" s="6" t="s">
        <v>196</v>
      </c>
      <c r="J315" s="6" t="s">
        <v>254</v>
      </c>
    </row>
    <row r="316" spans="1:10" ht="33" customHeight="1">
      <c r="A316" s="13" t="s">
        <v>257</v>
      </c>
      <c r="B316" s="37" t="s">
        <v>258</v>
      </c>
      <c r="C316" s="38"/>
      <c r="D316" s="14"/>
      <c r="E316" s="14"/>
      <c r="F316" s="14"/>
      <c r="G316" s="14" t="s">
        <v>196</v>
      </c>
      <c r="H316" s="14" t="s">
        <v>196</v>
      </c>
      <c r="I316" s="14" t="s">
        <v>196</v>
      </c>
      <c r="J316" s="14"/>
    </row>
    <row r="317" spans="1:10">
      <c r="A317" s="16" t="s">
        <v>185</v>
      </c>
      <c r="B317" s="31" t="s">
        <v>186</v>
      </c>
      <c r="C317" s="32"/>
      <c r="D317" s="17"/>
      <c r="E317" s="17"/>
      <c r="F317" s="17"/>
      <c r="G317" s="17" t="s">
        <v>196</v>
      </c>
      <c r="H317" s="17" t="s">
        <v>196</v>
      </c>
      <c r="I317" s="17" t="s">
        <v>196</v>
      </c>
      <c r="J317" s="17"/>
    </row>
    <row r="318" spans="1:10" ht="61.5" customHeight="1">
      <c r="A318" s="3" t="s">
        <v>187</v>
      </c>
      <c r="B318" s="5" t="s">
        <v>188</v>
      </c>
      <c r="C318" s="4"/>
      <c r="D318" s="25">
        <f>(D319/D325)*100</f>
        <v>99.608190091001021</v>
      </c>
      <c r="E318" s="6" t="s">
        <v>196</v>
      </c>
      <c r="F318" s="6" t="s">
        <v>196</v>
      </c>
      <c r="G318" s="6" t="s">
        <v>196</v>
      </c>
      <c r="H318" s="6" t="s">
        <v>196</v>
      </c>
      <c r="I318" s="6" t="s">
        <v>196</v>
      </c>
      <c r="J318" s="6"/>
    </row>
    <row r="319" spans="1:10" ht="31.5">
      <c r="A319" s="3"/>
      <c r="B319" s="5" t="s">
        <v>189</v>
      </c>
      <c r="C319" s="4"/>
      <c r="D319" s="25">
        <f>D320+D321+D322+D323+D324</f>
        <v>7881</v>
      </c>
      <c r="E319" s="6" t="s">
        <v>196</v>
      </c>
      <c r="F319" s="6" t="s">
        <v>196</v>
      </c>
      <c r="G319" s="6" t="s">
        <v>196</v>
      </c>
      <c r="H319" s="6" t="s">
        <v>196</v>
      </c>
      <c r="I319" s="6" t="s">
        <v>196</v>
      </c>
      <c r="J319" s="6"/>
    </row>
    <row r="320" spans="1:10" ht="33.75" customHeight="1">
      <c r="A320" s="3"/>
      <c r="B320" s="5" t="s">
        <v>190</v>
      </c>
      <c r="C320" s="4"/>
      <c r="D320" s="27">
        <v>3091</v>
      </c>
      <c r="E320" s="6" t="s">
        <v>196</v>
      </c>
      <c r="F320" s="6" t="s">
        <v>196</v>
      </c>
      <c r="G320" s="6" t="s">
        <v>196</v>
      </c>
      <c r="H320" s="6" t="s">
        <v>196</v>
      </c>
      <c r="I320" s="6" t="s">
        <v>196</v>
      </c>
      <c r="J320" s="6" t="s">
        <v>197</v>
      </c>
    </row>
    <row r="321" spans="1:10" ht="31.5">
      <c r="A321" s="3"/>
      <c r="B321" s="5" t="s">
        <v>191</v>
      </c>
      <c r="C321" s="4"/>
      <c r="D321" s="27">
        <v>4790</v>
      </c>
      <c r="E321" s="6" t="s">
        <v>196</v>
      </c>
      <c r="F321" s="6" t="s">
        <v>196</v>
      </c>
      <c r="G321" s="6" t="s">
        <v>196</v>
      </c>
      <c r="H321" s="6" t="s">
        <v>196</v>
      </c>
      <c r="I321" s="6" t="s">
        <v>196</v>
      </c>
      <c r="J321" s="6" t="s">
        <v>259</v>
      </c>
    </row>
    <row r="322" spans="1:10" ht="47.25">
      <c r="A322" s="3"/>
      <c r="B322" s="5" t="s">
        <v>192</v>
      </c>
      <c r="C322" s="4"/>
      <c r="D322" s="25">
        <v>0</v>
      </c>
      <c r="E322" s="6" t="s">
        <v>196</v>
      </c>
      <c r="F322" s="6" t="s">
        <v>196</v>
      </c>
      <c r="G322" s="6" t="s">
        <v>196</v>
      </c>
      <c r="H322" s="6" t="s">
        <v>196</v>
      </c>
      <c r="I322" s="6" t="s">
        <v>196</v>
      </c>
      <c r="J322" s="6" t="s">
        <v>210</v>
      </c>
    </row>
    <row r="323" spans="1:10" ht="31.5">
      <c r="A323" s="3"/>
      <c r="B323" s="5" t="s">
        <v>193</v>
      </c>
      <c r="C323" s="4"/>
      <c r="D323" s="25">
        <v>0</v>
      </c>
      <c r="E323" s="6" t="s">
        <v>196</v>
      </c>
      <c r="F323" s="6" t="s">
        <v>196</v>
      </c>
      <c r="G323" s="6" t="s">
        <v>196</v>
      </c>
      <c r="H323" s="6" t="s">
        <v>196</v>
      </c>
      <c r="I323" s="6" t="s">
        <v>196</v>
      </c>
      <c r="J323" s="6" t="s">
        <v>211</v>
      </c>
    </row>
    <row r="324" spans="1:10" ht="31.5">
      <c r="A324" s="3"/>
      <c r="B324" s="5" t="s">
        <v>194</v>
      </c>
      <c r="C324" s="4"/>
      <c r="D324" s="25">
        <v>0</v>
      </c>
      <c r="E324" s="6" t="s">
        <v>196</v>
      </c>
      <c r="F324" s="6" t="s">
        <v>196</v>
      </c>
      <c r="G324" s="6" t="s">
        <v>196</v>
      </c>
      <c r="H324" s="6" t="s">
        <v>196</v>
      </c>
      <c r="I324" s="6" t="s">
        <v>196</v>
      </c>
      <c r="J324" s="6" t="s">
        <v>260</v>
      </c>
    </row>
    <row r="325" spans="1:10" ht="31.5">
      <c r="A325" s="3"/>
      <c r="B325" s="5" t="s">
        <v>195</v>
      </c>
      <c r="C325" s="4"/>
      <c r="D325" s="26">
        <v>7912</v>
      </c>
      <c r="E325" s="6" t="s">
        <v>196</v>
      </c>
      <c r="F325" s="6" t="s">
        <v>196</v>
      </c>
      <c r="G325" s="6" t="s">
        <v>196</v>
      </c>
      <c r="H325" s="6" t="s">
        <v>196</v>
      </c>
      <c r="I325" s="6" t="s">
        <v>196</v>
      </c>
      <c r="J325" s="6"/>
    </row>
  </sheetData>
  <sheetProtection password="C74D" sheet="1" objects="1" scenarios="1"/>
  <mergeCells count="38">
    <mergeCell ref="B35:C35"/>
    <mergeCell ref="B39:C39"/>
    <mergeCell ref="B120:C120"/>
    <mergeCell ref="B127:C127"/>
    <mergeCell ref="B139:C139"/>
    <mergeCell ref="B82:C82"/>
    <mergeCell ref="B46:C46"/>
    <mergeCell ref="B47:C47"/>
    <mergeCell ref="B57:C57"/>
    <mergeCell ref="B65:C65"/>
    <mergeCell ref="B2:C2"/>
    <mergeCell ref="B3:C3"/>
    <mergeCell ref="B14:C14"/>
    <mergeCell ref="B22:C22"/>
    <mergeCell ref="B31:C31"/>
    <mergeCell ref="B164:C164"/>
    <mergeCell ref="B96:C96"/>
    <mergeCell ref="B100:C100"/>
    <mergeCell ref="B288:C288"/>
    <mergeCell ref="B316:C316"/>
    <mergeCell ref="B275:C275"/>
    <mergeCell ref="B175:C175"/>
    <mergeCell ref="B211:C211"/>
    <mergeCell ref="B212:C212"/>
    <mergeCell ref="B218:C218"/>
    <mergeCell ref="B231:C231"/>
    <mergeCell ref="B236:C236"/>
    <mergeCell ref="B256:C256"/>
    <mergeCell ref="B264:C264"/>
    <mergeCell ref="B271:C271"/>
    <mergeCell ref="B158:C158"/>
    <mergeCell ref="B317:C317"/>
    <mergeCell ref="B289:C289"/>
    <mergeCell ref="B293:C293"/>
    <mergeCell ref="B298:C298"/>
    <mergeCell ref="B297:C297"/>
    <mergeCell ref="B307:C307"/>
    <mergeCell ref="B311:C311"/>
  </mergeCells>
  <phoneticPr fontId="0" type="noConversion"/>
  <pageMargins left="0.51181102362204722" right="0.31496062992125984" top="0.55118110236220474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Пыхтина Е.В.</dc:creator>
  <cp:lastModifiedBy>ShljakhinaTV</cp:lastModifiedBy>
  <cp:lastPrinted>2014-10-22T14:31:06Z</cp:lastPrinted>
  <dcterms:created xsi:type="dcterms:W3CDTF">2014-09-23T04:36:26Z</dcterms:created>
  <dcterms:modified xsi:type="dcterms:W3CDTF">2014-10-22T14:31:30Z</dcterms:modified>
</cp:coreProperties>
</file>