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7400" windowHeight="10170" activeTab="0"/>
  </bookViews>
  <sheets>
    <sheet name="01.10.14год" sheetId="1" r:id="rId1"/>
  </sheets>
  <definedNames/>
  <calcPr fullCalcOnLoad="1"/>
</workbook>
</file>

<file path=xl/sharedStrings.xml><?xml version="1.0" encoding="utf-8"?>
<sst xmlns="http://schemas.openxmlformats.org/spreadsheetml/2006/main" count="789" uniqueCount="277">
  <si>
    <t>№ п/п</t>
  </si>
  <si>
    <t>Наименование мероприятий</t>
  </si>
  <si>
    <t>Сроки выполнения</t>
  </si>
  <si>
    <t>Объем финансирования (руб.,коп.)</t>
  </si>
  <si>
    <t>степень освоения средств,%  (гр.6/гр.5*100)</t>
  </si>
  <si>
    <t>Показатели результативности выполнения программных мероприятий</t>
  </si>
  <si>
    <t>Степень достижения,% (гр.10/гр.9)</t>
  </si>
  <si>
    <t>Соисполнители</t>
  </si>
  <si>
    <t>Причины низкой степени освоения средств, достижения показателей результативности</t>
  </si>
  <si>
    <t>источник финансирования</t>
  </si>
  <si>
    <t>Запланировано на отчетный год</t>
  </si>
  <si>
    <t>Кассовое исполнение</t>
  </si>
  <si>
    <t>наименование показателя, (ед.измерения)</t>
  </si>
  <si>
    <t>Запланированное значение на конец отчетного периода</t>
  </si>
  <si>
    <t>Фактическое значение</t>
  </si>
  <si>
    <t>2</t>
  </si>
  <si>
    <t>Муниципальная программа ЗАТО Александровск "Развитие образования 2014-2016г."</t>
  </si>
  <si>
    <t>2014-2016</t>
  </si>
  <si>
    <t>Всего</t>
  </si>
  <si>
    <t>удельный вес численности населения в возрасте 5-18 лет, охваченного образованием в общей численности населения в возрасте 5-18 лет (%)</t>
  </si>
  <si>
    <t>99,99</t>
  </si>
  <si>
    <t>УО,УМС</t>
  </si>
  <si>
    <t>МБ</t>
  </si>
  <si>
    <t>ОБ</t>
  </si>
  <si>
    <t>удельный вес численности обучающихся и воспитанников муниципальных образовательных учреждений, которым предоставлена возможность обучаться в соответствии с основными современными требованиями, в общей численности обучающихся (%)</t>
  </si>
  <si>
    <t>100</t>
  </si>
  <si>
    <t>ФБ</t>
  </si>
  <si>
    <t>ВБС</t>
  </si>
  <si>
    <t>1.</t>
  </si>
  <si>
    <t>Подпрограмма 1 "Качественное и доступное дошкольное образование"</t>
  </si>
  <si>
    <t>Доля  детей 3-7 лет, которым предоставлена возможность получать услуги дошкольного образования в общей численности детей от 3 до 7 лет, скорректированной на численность детей в возрасте 5-7 лет, обучающихся в школе</t>
  </si>
  <si>
    <t>Доля детей – инвалидов, которым предоставлена возможность освоения общеобразовательных программ дошкольного образования</t>
  </si>
  <si>
    <t>1.1.</t>
  </si>
  <si>
    <r>
      <rPr>
        <b/>
        <sz val="8"/>
        <color indexed="8"/>
        <rFont val="Times New Roman"/>
        <family val="1"/>
      </rPr>
      <t>Задача 1</t>
    </r>
    <r>
      <rPr>
        <sz val="8"/>
        <color indexed="8"/>
        <rFont val="Times New Roman"/>
        <family val="1"/>
      </rPr>
      <t xml:space="preserve"> «Создание в системе дошкольного образования равных возможностей для современного качественного образования и позитивной социализации детей»</t>
    </r>
  </si>
  <si>
    <t>Соответствие образовательных программ дошкольного образования, реализуемых в МДОУ ЗАТО Александровск, федеральному государственному стандарту дошкольного образования</t>
  </si>
  <si>
    <t>Проведение оценки эффективности деятельности дошкольных образовательных учреждений, их руководителей и основных категорий работников</t>
  </si>
  <si>
    <t>1.1.1.</t>
  </si>
  <si>
    <t xml:space="preserve">Основное мероприятие 1.1. 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</si>
  <si>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1.1.2.</t>
  </si>
  <si>
    <t>Основное мероприятие 1.2.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</si>
  <si>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1.1.3</t>
  </si>
  <si>
    <t>Основное мероприятие 1.3. Предоставление общедоступного бесплатного дошкольного образования детям-инвалидам</t>
  </si>
  <si>
    <t xml:space="preserve"> Плановые показатели по численности детей выше фактических, пропуски учебных дней детьми-инвалидами в связи с болезнью, операциями</t>
  </si>
  <si>
    <t>1.1.4</t>
  </si>
  <si>
    <t>Основное мероприятие 1.4. Содержание недвижимого и особо ценного движимого имущества муниципальных дошкольных образовательных учреждений</t>
  </si>
  <si>
    <t>1.1.5</t>
  </si>
  <si>
    <t>Основное мероприятие 1.5.Организация мер по предоставлению и выплате компенсации части родительской платы за присмотр и уход за ребенком в ДОУ</t>
  </si>
  <si>
    <t>процент от компенсации родительской платы, часть заявок на кассовый расход подготовлена отдельно на получателя и банковские услуги не перечисляются</t>
  </si>
  <si>
    <t>1.1.6</t>
  </si>
  <si>
    <t>Основное мероприятие 1.6. Выплата компенсации части родительской платы за присмотр и уход за ребенком в ДОУ</t>
  </si>
  <si>
    <t xml:space="preserve">не все родители заявились на компенсацию родительской платы, предложения по корректировке областного бюджета направлены в Министерство образования и науки Мурманской области </t>
  </si>
  <si>
    <t>1.1.7</t>
  </si>
  <si>
    <t xml:space="preserve">Основное мероприятие 1.7.  Реализация мер социальной поддержки отдельных категорий граждан, работающих в муниципальных дошкольных образовательных учреждениях, расположенных в сельских населенных пунктах </t>
  </si>
  <si>
    <t>педагогические работники и специалисты в основном не проживают в сельской местности и не имеют права на меры соц поддержки за счет областного бюджета</t>
  </si>
  <si>
    <t>1.1.8</t>
  </si>
  <si>
    <t>Основное мероприятие 1.8. Предоставление дополнительных платных услуг</t>
  </si>
  <si>
    <t xml:space="preserve">изменение законодательства в сфере образования, подготовка новых нормативных документов по платным образовательным услугам </t>
  </si>
  <si>
    <t>2.</t>
  </si>
  <si>
    <t>Подпрограмма 2 "Обеспечение предоставления муниципальных услуг в сфере общего и дополнительного образования"</t>
  </si>
  <si>
    <t>Доля обучающихся общеобразовательных учреждений, обучение которых осуществляется в соответствии с федеральными государственными образовательными стандартами, в общем количестве обучающихся общеобразовательных учреждений ЗАТО Александровск. (%)</t>
  </si>
  <si>
    <t>53%</t>
  </si>
  <si>
    <t>Доля детей в возрасте 5-18 лет, охваченных программами дополнительного образования. (%)</t>
  </si>
  <si>
    <t>2.1</t>
  </si>
  <si>
    <r>
      <rPr>
        <b/>
        <sz val="8"/>
        <color indexed="8"/>
        <rFont val="Times New Roman"/>
        <family val="1"/>
      </rPr>
      <t>Задача 1</t>
    </r>
    <r>
      <rPr>
        <sz val="8"/>
        <color indexed="8"/>
        <rFont val="Times New Roman"/>
        <family val="1"/>
      </rPr>
      <t xml:space="preserve"> " Обеспечение соответствия качества обучения по общеобразовательным программам, реализуемым муниципальными общеобразовательными учреждениеми, требованям ФГОС на всех ступенях общего образования"</t>
    </r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</si>
  <si>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государственного экзамена (в расчете на 1 предмет) в 10 процентах школ с худшими результатами единого государственного экзамена.(%)</t>
  </si>
  <si>
    <t>Доля обучающихся, освоивших  в полном объеме образовательную программу учебного года и переведенных в следующий класс. (%)</t>
  </si>
  <si>
    <t>Доля обучающихся, успешно прошедших государственную (итоговую) аттестацию и получивших аттестат о среднем  общем образовании.</t>
  </si>
  <si>
    <t>2.1.1.</t>
  </si>
  <si>
    <t xml:space="preserve">Основное мероприятие  1.1. Предоставление общедоступного и бесплатного начального общего образования по основным общеобразовательным программам в общеобразовательных учреждениях                                                               </t>
  </si>
  <si>
    <t>Доля обучающихся детей-инвалидов, освоивших в полном объеме образовательную программу учебного года и переведенных в следующий класс.</t>
  </si>
  <si>
    <t>2.1.2</t>
  </si>
  <si>
    <t xml:space="preserve">Основное мероприятие  1.2 Предоставление общедоступного и бесплатного основного общего образования по основным общеобразовательным программам в общеобразовательных учреждениях                                                               </t>
  </si>
  <si>
    <t>Разработка и утверждение нормативных правовых актов, обеспечивающих введение и реализацию ФГОС общего образования</t>
  </si>
  <si>
    <t>Проведение оценки эффективности деятельности общеобразовательных учреждений, их руководителей и основных категорий работников</t>
  </si>
  <si>
    <t>2.1.3</t>
  </si>
  <si>
    <t xml:space="preserve">Основное мероприятие   1.3 Предоставление общедоступного и бесплатного среднего общего образования по основным общеобразовательным программам в общеобразовательных учреждениях                                                               </t>
  </si>
  <si>
    <t>доля обучающихся успешно прошедших государственную (итоговую) аттестацию и получивших аттестат о среднем общем образовании</t>
  </si>
  <si>
    <t>2.1.4</t>
  </si>
  <si>
    <t xml:space="preserve">Основное мероприятие   1.4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                                                                </t>
  </si>
  <si>
    <t>2.1.5</t>
  </si>
  <si>
    <t xml:space="preserve">Основное мероприятие   1.5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                                                                </t>
  </si>
  <si>
    <t>2.1.6</t>
  </si>
  <si>
    <t xml:space="preserve">Основное мероприятие   1.6 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                                                                </t>
  </si>
  <si>
    <t>2.1.7</t>
  </si>
  <si>
    <t xml:space="preserve">Основное мероприятие   1.7  Организация предоставления общедоступного и беспланого начальнего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ФГОС)                                                               </t>
  </si>
  <si>
    <t>2.1.8</t>
  </si>
  <si>
    <t xml:space="preserve">Основное мероприятие   1.8    Реализация мер социальной поддержки отдельных категорий граждан, работающих в муниципальных общеобразовательных учреждениях, расположенных в сельских населенных пунктах                                                          </t>
  </si>
  <si>
    <t>2.1.9</t>
  </si>
  <si>
    <t xml:space="preserve">Основное мероприятие   1.9  Предоставление дополнительных платных услуг в общеобразовательных учреждениях                                                            </t>
  </si>
  <si>
    <t>2.2</t>
  </si>
  <si>
    <r>
      <rPr>
        <b/>
        <sz val="8"/>
        <color indexed="8"/>
        <rFont val="Times New Roman"/>
        <family val="1"/>
      </rPr>
      <t>Задача 2</t>
    </r>
    <r>
      <rPr>
        <sz val="8"/>
        <color indexed="8"/>
        <rFont val="Times New Roman"/>
        <family val="1"/>
      </rPr>
      <t xml:space="preserve"> «Обеспечение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населения»</t>
    </r>
  </si>
  <si>
    <t>Разработка и реализация плана мероприятий по развитию системы дополнительного образования детей    ЗАТО Александровск</t>
  </si>
  <si>
    <t xml:space="preserve">Отношение фактического среднегодового количества обучающихся учреждений дополнительного образования к плановому </t>
  </si>
  <si>
    <t>Проведение оценки эффективности деятельности учреждений дополнительного образования детей, их руководителей и основных категорий работников</t>
  </si>
  <si>
    <t>2.2.1</t>
  </si>
  <si>
    <t>Основное мероприятие 2.1. Предоставление дополнительного образования детям в учреждениях дополнительного образования детей</t>
  </si>
  <si>
    <t>2.2.2</t>
  </si>
  <si>
    <t>Основное мероприятие 2.2. Содержание имущества  учреждений дополнительного образования детей</t>
  </si>
  <si>
    <t>2.2.3</t>
  </si>
  <si>
    <t>Основное мероприятие 2.3. Предоставление дополнительных платных услуг в учреждениях дополнительного образования детей</t>
  </si>
  <si>
    <t>2.2.4</t>
  </si>
  <si>
    <t>Основное мероприятие 2.4. Предоставление дополнительного образования детям в муниципальных образовательных учреждениях</t>
  </si>
  <si>
    <t>2.2.5</t>
  </si>
  <si>
    <t>Основное мероприятие 2.5. Содержание имущества  муниципальных образовательных учреждений</t>
  </si>
  <si>
    <t>2.2.6</t>
  </si>
  <si>
    <t xml:space="preserve">Основное мероприятие 2.6. Предоставление дополнительных платных услуг в муниципальных образовательных учреждениях </t>
  </si>
  <si>
    <t>плата за образовательные услуги вносится с начала учебного года</t>
  </si>
  <si>
    <t>3</t>
  </si>
  <si>
    <t>Подпрограмма 3 "Развитие системы образования через эффективное выполнение муниципальных функций"</t>
  </si>
  <si>
    <t>Доля  нормативных актов ЗАТО Александровск, регламентирующих предоставление образовательных услуг муниципальными образовательными уч-реждениями, приведенных в соответствие с действующим законодательством Российской Федерации в сфере образования, в их общем количестве.*(%)</t>
  </si>
  <si>
    <t>изменение законодательства в сфере образования, подготовка новых нормативных документов  в течение года</t>
  </si>
  <si>
    <t>Наличие плана мероприятий по реализации государственной социальной политики (в сфере образования) в ЗАТО Александровск.(да-1, нет0)</t>
  </si>
  <si>
    <t>Доля исполнения плана мероприятий по реализации государственной социальной политики (в сфере образования) в ЗАТО Александровск (%)</t>
  </si>
  <si>
    <t>3.1</t>
  </si>
  <si>
    <r>
      <rPr>
        <b/>
        <sz val="8"/>
        <color indexed="8"/>
        <rFont val="Times New Roman"/>
        <family val="1"/>
      </rPr>
      <t>Задача 1.</t>
    </r>
    <r>
      <rPr>
        <sz val="8"/>
        <color indexed="8"/>
        <rFont val="Times New Roman"/>
        <family val="1"/>
      </rPr>
      <t xml:space="preserve"> Обеспечение прав граждан на получение образования в соответствии с действующим законодательством Российской Федерации</t>
    </r>
  </si>
  <si>
    <t>Уровень обеспеченности населения ЗАТО Александровск общедоступным и бесплатным дошкольным образованием по основным общеобразовательным программам в муниципальных дошкольных образовательных учреждениях (%)</t>
  </si>
  <si>
    <t xml:space="preserve">Уровень обеспеченности населения ЗАТО Александровск общедоступным и бесплатным начальным общим, основным общим, средним общим образованием по основным общеобразовательным программам в муниципальных общеобразовательных учреждениях (%) </t>
  </si>
  <si>
    <t>3.1.1</t>
  </si>
  <si>
    <t>Основное мероприятие 1.1.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</t>
  </si>
  <si>
    <t>3.1.2</t>
  </si>
  <si>
    <t>Основное мероприятие 1.2. Контроль и диагностика деятельности муниципальных образовательных учреждений по обеспечению выполнения государственных стандартов образования</t>
  </si>
  <si>
    <t>3.1.3</t>
  </si>
  <si>
    <t>Основное мероприятие 1.3. Участие в аттестации обучающихся и воспитанников, педагогических и руководящих работников муниципальных образовательных учреждений</t>
  </si>
  <si>
    <t>3.1.4</t>
  </si>
  <si>
    <t>Основное мероприятие 1.4. Контроль над соблюдением действующего законодательства Российской Федерации и Мурманской области об образовании</t>
  </si>
  <si>
    <t>3.2.</t>
  </si>
  <si>
    <r>
      <rPr>
        <b/>
        <sz val="8"/>
        <color indexed="8"/>
        <rFont val="Times New Roman"/>
        <family val="1"/>
      </rPr>
      <t>Задача 2</t>
    </r>
    <r>
      <rPr>
        <sz val="8"/>
        <color indexed="8"/>
        <rFont val="Times New Roman"/>
        <family val="1"/>
      </rPr>
      <t>. Охрана прав детей, оставшихся без попечения родителей</t>
    </r>
  </si>
  <si>
    <t>Доля детей, устроенных в приемную семью, отданных под опеку, усыновленных (удочеренных), от общей численности детей, стоящих на учете в органе опеки и попечительства (%)</t>
  </si>
  <si>
    <t>Доля детей-сирот, детей, оставшихся без попечения родителей, воспитывающихся в семьях опекунов, попечителей, приемных родителей, получающих полное государственное обеспечение от общего числа детей, стоящих на учете (%)</t>
  </si>
  <si>
    <t>3.2.1</t>
  </si>
  <si>
    <t>Основное мероприятие 2.1. Реализация переданных государственных полномочий по опеке и попечительству в отношении несовершеннолетних</t>
  </si>
  <si>
    <t>3.2.2</t>
  </si>
  <si>
    <t>Основное мероприятие 2.2. 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</si>
  <si>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данные о выпускниках школ , которые не поступили в образовательные организации высшего и среднего профессионального образования, будет получена в сентябре 2014 года</t>
  </si>
  <si>
    <t>3.2.3</t>
  </si>
  <si>
    <t>Основное мероприятие 2.3.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</si>
  <si>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счета за коммунальные услуги за май и июнь предоставлены в июле месяце</t>
  </si>
  <si>
    <t>3.2.4</t>
  </si>
  <si>
    <t>Основное мероприятие 2.4.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</si>
  <si>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 xml:space="preserve">проведены аукционы на ремонт 4-х квартир детей-сирот. Проходит процедура согласования единственного поставщика в рамках Федерального закона № 44-ФЗ. </t>
  </si>
  <si>
    <t>3.2.5</t>
  </si>
  <si>
    <t>Основное мероприятие 2.5. Выплата денежного вознаграждения лицам, осуществляющим постинтернатный патронат в отношении несовершеннолетних и социальный патронат</t>
  </si>
  <si>
    <t>фактическая численность детей, взятых под патронат меньше планируемой. Данные о корректировке областного бюджета направлены в Министерство образования и науки Мурманской области</t>
  </si>
  <si>
    <t>3.2.6</t>
  </si>
  <si>
    <t xml:space="preserve">Основное мероприятие 2.6. Содержание ребенка в семье опекуна (попечителя) и приемной семье, а также вознаграждение, причитающееся приемному родителю </t>
  </si>
  <si>
    <t>Частично выполненные мероприятия Подпрограммы будут реализованы в течении второго полугодия.</t>
  </si>
  <si>
    <t>3.3</t>
  </si>
  <si>
    <r>
      <rPr>
        <b/>
        <sz val="8"/>
        <color indexed="8"/>
        <rFont val="Times New Roman"/>
        <family val="1"/>
      </rPr>
      <t>Задача 3</t>
    </r>
    <r>
      <rPr>
        <sz val="8"/>
        <color indexed="8"/>
        <rFont val="Times New Roman"/>
        <family val="1"/>
      </rPr>
      <t>. "Координация деятельности по организации отдыха и оздоровления детей в каникулярный период, занятости детей и подростков в летний период"</t>
    </r>
  </si>
  <si>
    <t>Наличие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 (да-1, нет - 0)</t>
  </si>
  <si>
    <t>3.3.1</t>
  </si>
  <si>
    <t>Основное мероприятие 3.1.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</si>
  <si>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3.4</t>
  </si>
  <si>
    <r>
      <rPr>
        <b/>
        <sz val="8"/>
        <color indexed="8"/>
        <rFont val="Times New Roman"/>
        <family val="1"/>
      </rPr>
      <t xml:space="preserve">Задача 4. </t>
    </r>
    <r>
      <rPr>
        <sz val="8"/>
        <color indexed="8"/>
        <rFont val="Times New Roman"/>
        <family val="1"/>
      </rPr>
      <t>"Осуществление функций и полномочий учредителя муниципальных учреждений сферы образования ЗАТО Александровск"</t>
    </r>
  </si>
  <si>
    <t>Доля муниципальных учреждений, которым выдано муниципальное задание на оказание муниципальных услуг (выполнение работ), в общем количестве учреждений (%)</t>
  </si>
  <si>
    <t xml:space="preserve">Процент исполнения муниципальных заданий, выданных подведомственным муниципальным бюджетным и автономным учреждениям </t>
  </si>
  <si>
    <t>Отсутствие просроченной кредиторской задолженности подведомственных муниципальных бюджетных и автономных учреждений (да-1, нет- 0)</t>
  </si>
  <si>
    <t>3.4.1</t>
  </si>
  <si>
    <t xml:space="preserve">Основное мероприятие 4.1. Разработка и реализация планов по рационализации сети образовательных учреждений (создание, реорганизация, ликвидация) </t>
  </si>
  <si>
    <t>3.4.2</t>
  </si>
  <si>
    <t>Основное мероприятие 4.2. 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</si>
  <si>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3.4.3</t>
  </si>
  <si>
    <t>Основное мероприятие 4.3. Формирование, выдача и финансовое обеспечение муниципальных заданий на оказание услуг (выполнение работ) подведомственным учреждениям</t>
  </si>
  <si>
    <t>3.4.4</t>
  </si>
  <si>
    <t>Основное мероприятие 4.4. Контроль за исполнением подведомственными учреждениями муниципальных заданий на оказание услуг (выполнение работ)</t>
  </si>
  <si>
    <t>3.4.5</t>
  </si>
  <si>
    <t>Основное мероприятие 4.5. 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</si>
  <si>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3.4.6</t>
  </si>
  <si>
    <t>Основное мероприятие 4.6. Участие в лицензировании, аттестации, аккредитации муниципальных образовательных учреждений в соответствии с полномочиями</t>
  </si>
  <si>
    <t>3.4.7</t>
  </si>
  <si>
    <t>Основное мероприятие 4.7. 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</t>
  </si>
  <si>
    <t>3.4.8</t>
  </si>
  <si>
    <t>Основное мероприятие 4.8. Контроль деятельности подведомственных учреждений по исполнению бюджетной и финансовой дисциплины, осуществлению хозяйственной деятельности</t>
  </si>
  <si>
    <t>4.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</si>
  <si>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</si>
  <si>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Охват педагогических и руководящих работников курсовой подготовкой (от общего количества педагогических и руководящих работников) (%)</t>
  </si>
  <si>
    <t>Количество обобщеного и распространенного опыта работы педагогов муниципальных учреждений (единиц)</t>
  </si>
  <si>
    <t>Количество обобщеного и распространенного опыта работы педагогов муниципальных учреждений</t>
  </si>
  <si>
    <t>Соответствие информации, размещенной на сайтах учреждений системы образования ЗАТО Александровск, действующему законодательству (%)</t>
  </si>
  <si>
    <t>4.1</t>
  </si>
  <si>
    <r>
      <rPr>
        <b/>
        <sz val="8"/>
        <color indexed="8"/>
        <rFont val="Times New Roman"/>
        <family val="1"/>
      </rPr>
      <t>Задача 1</t>
    </r>
    <r>
      <rPr>
        <sz val="8"/>
        <color indexed="8"/>
        <rFont val="Times New Roman"/>
        <family val="1"/>
      </rPr>
      <t>. Создание современной информационно-методической базы для учреждений системы образования ЗАТО Александровск</t>
    </r>
  </si>
  <si>
    <t>Доля общеобразовательных учреждений, внедривших модели оценки и учета индивидуальных учебных и внеучебных достижений обучающихся, в общем числе общеобразовательных учреждений (%)</t>
  </si>
  <si>
    <t>Наличие банка нормативно-правовой и организационной педагогической информации (периодические профессиональные издания, электронная система "Образование", точки выхода в Интернет) (да-1, нет- 0)</t>
  </si>
  <si>
    <t>4.1.1</t>
  </si>
  <si>
    <t>Основное мероприятие 1.1 Информационно-методическое сопровождение образовательного процесса учреждений системы образования ЗАТО Александровск</t>
  </si>
  <si>
    <t>Проведение оценки эффективности деятельности МБОУ ИМЦ (да-1, нет- 0)</t>
  </si>
  <si>
    <t>4.1.2</t>
  </si>
  <si>
    <t>Основное мероприятие 1.2  Содержание недвижимого и особо ценного движимого имущества МБОУ ИМЦ</t>
  </si>
  <si>
    <t>4.1.3</t>
  </si>
  <si>
    <t>Основное мероприятие 1.3. Предоставление дополнительных платных услуг</t>
  </si>
  <si>
    <t>5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</si>
  <si>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</si>
  <si>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Уровень  готовности  МОУ к учебному процессу  в условиях, обеспечивающих соответствие образовательных учреждений современным требованиям (%)</t>
  </si>
  <si>
    <t>5.1</t>
  </si>
  <si>
    <r>
      <rPr>
        <b/>
        <sz val="8"/>
        <color indexed="8"/>
        <rFont val="Times New Roman"/>
        <family val="1"/>
      </rPr>
      <t>Задача 1</t>
    </r>
    <r>
      <rPr>
        <sz val="8"/>
        <color indexed="8"/>
        <rFont val="Times New Roman"/>
        <family val="1"/>
      </rPr>
      <t>. Комплексное и качественное хозяйственно-эксплуатационное обслуживание учреждений системы образования ЗАТО Александровск</t>
    </r>
  </si>
  <si>
    <t>Уровень удовлетворенности учреждений хозяйственно-эксплуатационным обслуживанием</t>
  </si>
  <si>
    <t>5.1.1</t>
  </si>
  <si>
    <t>Основное мероприятие 1.1  Комплексное и качественное хозяйственно-эксплуатационное обслуживание учреждений системы образования ЗАТО Александровск</t>
  </si>
  <si>
    <t>5.1.2</t>
  </si>
  <si>
    <t>Основное мероприятие 1.2 Содержание имущества МАУ "ХЭК"</t>
  </si>
  <si>
    <t>5.1.3</t>
  </si>
  <si>
    <t>Основное мероприятие 1.3. Предоставление платных услуг</t>
  </si>
  <si>
    <t>6</t>
  </si>
  <si>
    <t>Подпрограмма 6 "Школьное здоровое питание"</t>
  </si>
  <si>
    <t>Доля обучающихся в 1-4 классах МОУ, получающих бесплатное молоко</t>
  </si>
  <si>
    <t>Доля отдельных категорий обучающихся, имеющих право на обеспечение бесплатным питанием от общего количества обучающихся МОУ</t>
  </si>
  <si>
    <t>Уменьшкение численности детей,имеющих право на обеспечение бесплатным питанием</t>
  </si>
  <si>
    <t xml:space="preserve">Доля обучающихся, обеспеченных организованным одноразовым питанием от общего количества обучающихся МОУ </t>
  </si>
  <si>
    <t>6.1</t>
  </si>
  <si>
    <r>
      <rPr>
        <b/>
        <sz val="8"/>
        <color indexed="8"/>
        <rFont val="Times New Roman"/>
        <family val="1"/>
      </rPr>
      <t>Задача 1</t>
    </r>
    <r>
      <rPr>
        <sz val="8"/>
        <color indexed="8"/>
        <rFont val="Times New Roman"/>
        <family val="1"/>
      </rPr>
      <t>. Создание условий для обеспечения организованным питанием обучающихся на бесплатной и платной основе</t>
    </r>
  </si>
  <si>
    <t>Наличие вариативных форм организованного питания обучающихся</t>
  </si>
  <si>
    <t>Проведение оценки эффективности деятельности МАУО "КШП"</t>
  </si>
  <si>
    <t>6.1.1</t>
  </si>
  <si>
    <t>Основное мероприятие 1.1 Предоставление бесплатного молока обучающимся в 1-4 классах МОУ</t>
  </si>
  <si>
    <t>6.1.2</t>
  </si>
  <si>
    <t>Основное мероприятие 1.2  Предоставление бесплатного питания отдельным категориям обучающихся МОУ</t>
  </si>
  <si>
    <t>6.1.3</t>
  </si>
  <si>
    <t>Основное мероприятие 1.3. Дополнительные платные услуги. Предоставление организованного одноразового и двухразового питания обучающимся МОУ</t>
  </si>
  <si>
    <t>6.1.4</t>
  </si>
  <si>
    <t>Основное мероприятие 1.4. Содержание имущества МАУО "КШП"</t>
  </si>
  <si>
    <t>7</t>
  </si>
  <si>
    <t>Подпрограмма 7 "Организация отдыха,оздоровления и занятости детей и молодежи ЗАТО Александровск"</t>
  </si>
  <si>
    <t>7.1</t>
  </si>
  <si>
    <t>Задача 1. Создание условий для обеспечения организованного отдыха и оздоровления детей в возрасте от 6 до 18 лет</t>
  </si>
  <si>
    <t>Уровень удовлетворенности населения услугами по организации оздоровления детей</t>
  </si>
  <si>
    <t>Наличие организованного круглогодичного отдыха и оздоровления детей</t>
  </si>
  <si>
    <t>7.1.1</t>
  </si>
  <si>
    <t>Основное мероприятие 1.1 Организация отдыха и оздоровления детей в возрасте от 6 до 18 лет</t>
  </si>
  <si>
    <t>7.1.2</t>
  </si>
  <si>
    <t>Основное мероприятие 1.2. Предоставление дополнительных платных услуг</t>
  </si>
  <si>
    <t>7.1.3</t>
  </si>
  <si>
    <t>Основное мероприятие 1.3. Предоставление питания детям, находящимся в оздоровительном лагере дневного пребывания в МОУ</t>
  </si>
  <si>
    <t>Подпрограмма 8                                                                                                                       "Развитие современной инфраструктуры системы образования"</t>
  </si>
  <si>
    <t>УМС,УО</t>
  </si>
  <si>
    <t>8.1.</t>
  </si>
  <si>
    <t>Задача 1 
Увеличение доли обеспеченности населения ЗАТО Александровск объектами социальной инфраструктуры</t>
  </si>
  <si>
    <t>8.1.1</t>
  </si>
  <si>
    <t>Основное мероприятие 1.1.
Строительство детского сада  на 300 мест в г.Гаджиево</t>
  </si>
  <si>
    <t>2014 год</t>
  </si>
  <si>
    <t>Уровень готовности объекта капитального строительства  "Детский сад на 300 мест в г.Гаджиево" к вводу в эксплуатацию,%</t>
  </si>
  <si>
    <t>МКУ "ОКС"</t>
  </si>
  <si>
    <t>Несущественное отставание от утвержденного графика производства работ в связи с затруднением взрывных работ в жилом районе.</t>
  </si>
  <si>
    <t>8.1.2</t>
  </si>
  <si>
    <t>Основное мероприятие 1.2.
Реконструкция детской спортивной школы, г.Снежногорск</t>
  </si>
  <si>
    <t>Уровень готовности объекта капитального строительства "Реконструкция детской спортивной школы, г.Снежногорск" к вводу в эксплуатацию, %</t>
  </si>
  <si>
    <t>Работы выполняются согласно утвержденного графика производства работ</t>
  </si>
  <si>
    <t>8.1.3</t>
  </si>
  <si>
    <t>Основное мероприятие 1.3.
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</t>
  </si>
  <si>
    <t>Увеличение числа мест за счет вновь создаваемых мест в дошкольных образовательных учреждениях</t>
  </si>
  <si>
    <t>УО</t>
  </si>
  <si>
    <t>8.2</t>
  </si>
  <si>
    <t>Задача 2. Обеспечение безопасности работы образовательного учреждения и соответствия его современным требованиям</t>
  </si>
  <si>
    <t>Доля образовательных учреждений, получивших положительные акты готовности к новому учебному году</t>
  </si>
  <si>
    <t>8.2.1.</t>
  </si>
  <si>
    <t>Основное мероприятие 2.1 Обеспечение пожарной и электрической безопасности учреждений системы образования</t>
  </si>
  <si>
    <t>8.2.2</t>
  </si>
  <si>
    <t>Основное мероприятие 2.2  Обеспечение выполнения требований СанПиН и технической безопасности учреждений системы образования</t>
  </si>
  <si>
    <t>8.2.3</t>
  </si>
  <si>
    <t>Основное мероприятие 2.3. Обеспечение благоустройства территории ОУ</t>
  </si>
  <si>
    <t>8.2.4</t>
  </si>
  <si>
    <t>Основное мероприятие 2.4. Обеспечение антитеррористической и противокриминальной безопасности учреждений системы образования</t>
  </si>
  <si>
    <t>8.2.5</t>
  </si>
  <si>
    <t>Основное мероприятие 2.5. Обеспечение транспортной безопасности</t>
  </si>
  <si>
    <t>УО,МБДОУ</t>
  </si>
  <si>
    <t>УО, МБОУ, МБОУ ДОД, МУК</t>
  </si>
  <si>
    <t>УО, ИМЦ</t>
  </si>
  <si>
    <t>УО, ХЭК</t>
  </si>
  <si>
    <t>УО, КШП</t>
  </si>
  <si>
    <t>УО, КШП, ИМЦ</t>
  </si>
  <si>
    <t xml:space="preserve">Начальник Управления образования </t>
  </si>
  <si>
    <t>Главный бухгалтер</t>
  </si>
  <si>
    <t>В.Ф.Прокопьева</t>
  </si>
  <si>
    <t>Курбатова А.И.</t>
  </si>
  <si>
    <t>(815 51)72684</t>
  </si>
  <si>
    <t>Приложение 12 к Методическим указаниям</t>
  </si>
  <si>
    <t>Управление образования администрации ЗАТО Александровск</t>
  </si>
  <si>
    <t>Отчет о ходе реализации муниципальной программы ЗАТО Александровск "Развитите образования"  на 2014-2016 годы                                                                                                                                                                                                                 за 9 месяцев 2014 года</t>
  </si>
  <si>
    <t>проводятся  окончательные расчеты на ремонтные работы в рамках Федерального закона № 44-ФЗ. Оплата по АВР.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</si>
</sst>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#,###,##0.00"/>
    <numFmt numFmtId="167" formatCode="_(* #,##0.00_);_(* \(#,##0.00\);_(* &quot;-&quot;??_);_(@_)"/>
    <numFmt numFmtId="168" formatCode="#,##0.00_р_."/>
    <numFmt numFmtId="169" formatCode="_(* #,##0.000_);_(* \(#,##0.000\);_(* &quot;-&quot;??_);_(@_)"/>
    <numFmt numFmtId="170" formatCode="_(* #,##0.0000_);_(* \(#,##0.0000\);_(* &quot;-&quot;??_);_(@_)"/>
    <numFmt numFmtId="171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0" fillId="0" borderId="0">
      <alignment horizontal="left"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horizontal="left"/>
      <protection/>
    </xf>
    <xf numFmtId="0" fontId="21" fillId="0" borderId="1">
      <alignment horizontal="center"/>
      <protection/>
    </xf>
    <xf numFmtId="0" fontId="21" fillId="0" borderId="2">
      <alignment horizontal="center"/>
      <protection/>
    </xf>
    <xf numFmtId="0" fontId="21" fillId="0" borderId="3">
      <alignment horizontal="center"/>
      <protection/>
    </xf>
    <xf numFmtId="0" fontId="21" fillId="0" borderId="4">
      <alignment horizontal="center"/>
      <protection/>
    </xf>
    <xf numFmtId="0" fontId="21" fillId="0" borderId="3">
      <alignment horizontal="center"/>
      <protection/>
    </xf>
    <xf numFmtId="0" fontId="22" fillId="0" borderId="4">
      <alignment horizontal="center"/>
      <protection/>
    </xf>
    <xf numFmtId="0" fontId="22" fillId="0" borderId="5">
      <alignment horizontal="center" wrapText="1"/>
      <protection/>
    </xf>
    <xf numFmtId="0" fontId="21" fillId="0" borderId="6">
      <alignment horizontal="center"/>
      <protection/>
    </xf>
    <xf numFmtId="0" fontId="22" fillId="0" borderId="1">
      <alignment horizontal="center" wrapText="1"/>
      <protection/>
    </xf>
    <xf numFmtId="0" fontId="21" fillId="0" borderId="2">
      <alignment horizontal="center" wrapText="1"/>
      <protection/>
    </xf>
    <xf numFmtId="0" fontId="21" fillId="0" borderId="3">
      <alignment horizontal="center" wrapText="1"/>
      <protection/>
    </xf>
    <xf numFmtId="0" fontId="21" fillId="20" borderId="3">
      <alignment horizontal="center"/>
      <protection/>
    </xf>
    <xf numFmtId="0" fontId="21" fillId="20" borderId="1">
      <alignment horizontal="center"/>
      <protection/>
    </xf>
    <xf numFmtId="0" fontId="21" fillId="20" borderId="2">
      <alignment horizontal="center"/>
      <protection/>
    </xf>
    <xf numFmtId="0" fontId="22" fillId="0" borderId="7">
      <alignment horizontal="center"/>
      <protection/>
    </xf>
    <xf numFmtId="0" fontId="21" fillId="0" borderId="7">
      <alignment horizontal="center"/>
      <protection/>
    </xf>
    <xf numFmtId="0" fontId="22" fillId="0" borderId="3">
      <alignment horizontal="center"/>
      <protection/>
    </xf>
    <xf numFmtId="0" fontId="22" fillId="0" borderId="1">
      <alignment horizontal="center"/>
      <protection/>
    </xf>
    <xf numFmtId="0" fontId="22" fillId="20" borderId="3">
      <alignment horizontal="center" wrapText="1"/>
      <protection/>
    </xf>
    <xf numFmtId="0" fontId="22" fillId="20" borderId="1">
      <alignment horizontal="center" wrapText="1"/>
      <protection/>
    </xf>
    <xf numFmtId="0" fontId="21" fillId="20" borderId="2">
      <alignment horizontal="center" wrapText="1"/>
      <protection/>
    </xf>
    <xf numFmtId="0" fontId="22" fillId="20" borderId="3">
      <alignment horizontal="center"/>
      <protection/>
    </xf>
    <xf numFmtId="0" fontId="22" fillId="20" borderId="7">
      <alignment horizontal="center"/>
      <protection/>
    </xf>
    <xf numFmtId="0" fontId="22" fillId="20" borderId="1">
      <alignment horizontal="center"/>
      <protection/>
    </xf>
    <xf numFmtId="0" fontId="21" fillId="20" borderId="6">
      <alignment horizontal="center"/>
      <protection/>
    </xf>
    <xf numFmtId="0" fontId="22" fillId="20" borderId="4">
      <alignment horizontal="center" wrapText="1"/>
      <protection/>
    </xf>
    <xf numFmtId="0" fontId="21" fillId="20" borderId="4">
      <alignment horizontal="center"/>
      <protection/>
    </xf>
    <xf numFmtId="0" fontId="21" fillId="0" borderId="8">
      <alignment horizontal="center"/>
      <protection/>
    </xf>
    <xf numFmtId="0" fontId="21" fillId="20" borderId="4">
      <alignment horizontal="center"/>
      <protection/>
    </xf>
    <xf numFmtId="0" fontId="22" fillId="0" borderId="8">
      <alignment horizontal="center"/>
      <protection/>
    </xf>
    <xf numFmtId="0" fontId="21" fillId="20" borderId="3">
      <alignment horizontal="center" wrapText="1"/>
      <protection/>
    </xf>
    <xf numFmtId="0" fontId="21" fillId="20" borderId="8">
      <alignment horizontal="center"/>
      <protection/>
    </xf>
    <xf numFmtId="0" fontId="22" fillId="20" borderId="8">
      <alignment horizontal="center"/>
      <protection/>
    </xf>
    <xf numFmtId="0" fontId="21" fillId="20" borderId="7">
      <alignment horizontal="center"/>
      <protection/>
    </xf>
    <xf numFmtId="0" fontId="19" fillId="0" borderId="9">
      <alignment/>
      <protection/>
    </xf>
    <xf numFmtId="0" fontId="22" fillId="0" borderId="2">
      <alignment horizontal="center"/>
      <protection/>
    </xf>
    <xf numFmtId="0" fontId="22" fillId="20" borderId="2">
      <alignment horizontal="center" wrapText="1"/>
      <protection/>
    </xf>
    <xf numFmtId="0" fontId="22" fillId="0" borderId="3">
      <alignment horizontal="center" wrapText="1"/>
      <protection/>
    </xf>
    <xf numFmtId="0" fontId="22" fillId="0" borderId="6">
      <alignment horizontal="center"/>
      <protection/>
    </xf>
    <xf numFmtId="0" fontId="22" fillId="20" borderId="4">
      <alignment horizontal="center"/>
      <protection/>
    </xf>
    <xf numFmtId="0" fontId="22" fillId="20" borderId="5">
      <alignment horizontal="center"/>
      <protection/>
    </xf>
    <xf numFmtId="0" fontId="21" fillId="20" borderId="10">
      <alignment horizontal="center"/>
      <protection/>
    </xf>
    <xf numFmtId="0" fontId="22" fillId="0" borderId="5">
      <alignment horizontal="center"/>
      <protection/>
    </xf>
    <xf numFmtId="0" fontId="21" fillId="0" borderId="10">
      <alignment horizontal="center"/>
      <protection/>
    </xf>
    <xf numFmtId="0" fontId="21" fillId="0" borderId="5">
      <alignment horizontal="center"/>
      <protection/>
    </xf>
    <xf numFmtId="0" fontId="21" fillId="0" borderId="4">
      <alignment horizontal="center"/>
      <protection/>
    </xf>
    <xf numFmtId="0" fontId="19" fillId="0" borderId="1">
      <alignment/>
      <protection/>
    </xf>
    <xf numFmtId="0" fontId="21" fillId="0" borderId="5">
      <alignment/>
      <protection/>
    </xf>
    <xf numFmtId="0" fontId="21" fillId="20" borderId="11">
      <alignment horizontal="center"/>
      <protection/>
    </xf>
    <xf numFmtId="0" fontId="21" fillId="0" borderId="0">
      <alignment horizontal="center" vertical="center"/>
      <protection/>
    </xf>
    <xf numFmtId="0" fontId="23" fillId="0" borderId="0">
      <alignment/>
      <protection/>
    </xf>
    <xf numFmtId="0" fontId="21" fillId="20" borderId="0">
      <alignment/>
      <protection/>
    </xf>
    <xf numFmtId="0" fontId="24" fillId="0" borderId="0">
      <alignment horizontal="center" wrapText="1"/>
      <protection/>
    </xf>
    <xf numFmtId="0" fontId="23" fillId="0" borderId="0">
      <alignment horizontal="center"/>
      <protection/>
    </xf>
    <xf numFmtId="0" fontId="21" fillId="0" borderId="1">
      <alignment/>
      <protection/>
    </xf>
    <xf numFmtId="0" fontId="21" fillId="0" borderId="12">
      <alignment/>
      <protection/>
    </xf>
    <xf numFmtId="0" fontId="21" fillId="0" borderId="2">
      <alignment/>
      <protection/>
    </xf>
    <xf numFmtId="0" fontId="21" fillId="0" borderId="4">
      <alignment horizontal="center" vertical="center"/>
      <protection/>
    </xf>
    <xf numFmtId="0" fontId="25" fillId="0" borderId="4">
      <alignment horizontal="center"/>
      <protection/>
    </xf>
    <xf numFmtId="0" fontId="25" fillId="0" borderId="13">
      <alignment horizontal="center"/>
      <protection/>
    </xf>
    <xf numFmtId="0" fontId="25" fillId="0" borderId="14">
      <alignment horizontal="center"/>
      <protection/>
    </xf>
    <xf numFmtId="0" fontId="25" fillId="0" borderId="15">
      <alignment horizontal="center"/>
      <protection/>
    </xf>
    <xf numFmtId="0" fontId="25" fillId="0" borderId="5">
      <alignment horizontal="center"/>
      <protection/>
    </xf>
    <xf numFmtId="0" fontId="25" fillId="0" borderId="16">
      <alignment horizontal="center"/>
      <protection/>
    </xf>
    <xf numFmtId="0" fontId="25" fillId="20" borderId="15">
      <alignment horizontal="center"/>
      <protection/>
    </xf>
    <xf numFmtId="0" fontId="25" fillId="0" borderId="17">
      <alignment horizontal="center" vertical="center"/>
      <protection/>
    </xf>
    <xf numFmtId="0" fontId="25" fillId="0" borderId="5">
      <alignment horizontal="center" vertical="center"/>
      <protection/>
    </xf>
    <xf numFmtId="0" fontId="25" fillId="0" borderId="16">
      <alignment horizontal="center" vertical="center"/>
      <protection/>
    </xf>
    <xf numFmtId="0" fontId="26" fillId="0" borderId="15">
      <alignment horizontal="center" vertical="center" wrapText="1"/>
      <protection/>
    </xf>
    <xf numFmtId="0" fontId="26" fillId="0" borderId="13">
      <alignment horizontal="center" vertical="center" wrapText="1"/>
      <protection/>
    </xf>
    <xf numFmtId="0" fontId="22" fillId="0" borderId="4">
      <alignment horizontal="center" vertical="center" wrapText="1"/>
      <protection/>
    </xf>
    <xf numFmtId="0" fontId="21" fillId="0" borderId="17">
      <alignment horizontal="center"/>
      <protection/>
    </xf>
    <xf numFmtId="0" fontId="22" fillId="0" borderId="15">
      <alignment horizontal="center"/>
      <protection/>
    </xf>
    <xf numFmtId="0" fontId="22" fillId="20" borderId="15">
      <alignment horizontal="center" vertical="center" wrapText="1"/>
      <protection/>
    </xf>
    <xf numFmtId="0" fontId="22" fillId="20" borderId="13">
      <alignment horizontal="center" vertical="center" wrapText="1"/>
      <protection/>
    </xf>
    <xf numFmtId="0" fontId="22" fillId="20" borderId="14">
      <alignment horizontal="center" vertical="center" wrapText="1"/>
      <protection/>
    </xf>
    <xf numFmtId="0" fontId="21" fillId="20" borderId="17">
      <alignment horizontal="center"/>
      <protection/>
    </xf>
    <xf numFmtId="0" fontId="21" fillId="20" borderId="13">
      <alignment horizontal="center"/>
      <protection/>
    </xf>
    <xf numFmtId="0" fontId="21" fillId="20" borderId="16">
      <alignment horizontal="center"/>
      <protection/>
    </xf>
    <xf numFmtId="0" fontId="21" fillId="20" borderId="15">
      <alignment horizontal="center"/>
      <protection/>
    </xf>
    <xf numFmtId="0" fontId="22" fillId="20" borderId="4">
      <alignment horizontal="center" vertical="center" wrapText="1"/>
      <protection/>
    </xf>
    <xf numFmtId="0" fontId="21" fillId="20" borderId="4">
      <alignment horizontal="center"/>
      <protection/>
    </xf>
    <xf numFmtId="0" fontId="21" fillId="0" borderId="18">
      <alignment horizontal="center"/>
      <protection/>
    </xf>
    <xf numFmtId="0" fontId="21" fillId="0" borderId="16">
      <alignment horizontal="center"/>
      <protection/>
    </xf>
    <xf numFmtId="0" fontId="22" fillId="0" borderId="17">
      <alignment horizontal="center"/>
      <protection/>
    </xf>
    <xf numFmtId="0" fontId="22" fillId="0" borderId="13">
      <alignment horizontal="center"/>
      <protection/>
    </xf>
    <xf numFmtId="0" fontId="21" fillId="0" borderId="15">
      <alignment horizontal="center"/>
      <protection/>
    </xf>
    <xf numFmtId="0" fontId="21" fillId="20" borderId="18">
      <alignment horizontal="center"/>
      <protection/>
    </xf>
    <xf numFmtId="0" fontId="22" fillId="20" borderId="17">
      <alignment horizontal="center"/>
      <protection/>
    </xf>
    <xf numFmtId="0" fontId="21" fillId="0" borderId="19">
      <alignment horizontal="center"/>
      <protection/>
    </xf>
    <xf numFmtId="0" fontId="21" fillId="0" borderId="14">
      <alignment horizontal="center"/>
      <protection/>
    </xf>
    <xf numFmtId="0" fontId="21" fillId="0" borderId="15">
      <alignment horizontal="center"/>
      <protection/>
    </xf>
    <xf numFmtId="0" fontId="22" fillId="0" borderId="13">
      <alignment horizontal="center" vertical="center" wrapText="1"/>
      <protection/>
    </xf>
    <xf numFmtId="0" fontId="22" fillId="0" borderId="15">
      <alignment horizontal="center" vertical="center" wrapText="1"/>
      <protection/>
    </xf>
    <xf numFmtId="0" fontId="21" fillId="0" borderId="15">
      <alignment/>
      <protection/>
    </xf>
    <xf numFmtId="0" fontId="21" fillId="0" borderId="13">
      <alignment/>
      <protection/>
    </xf>
    <xf numFmtId="0" fontId="21" fillId="0" borderId="20">
      <alignment/>
      <protection/>
    </xf>
    <xf numFmtId="0" fontId="21" fillId="21" borderId="17">
      <alignment horizontal="center"/>
      <protection/>
    </xf>
    <xf numFmtId="0" fontId="21" fillId="20" borderId="15">
      <alignment/>
      <protection/>
    </xf>
    <xf numFmtId="0" fontId="21" fillId="20" borderId="5">
      <alignment horizontal="center"/>
      <protection/>
    </xf>
    <xf numFmtId="0" fontId="21" fillId="20" borderId="10">
      <alignment horizontal="center"/>
      <protection/>
    </xf>
    <xf numFmtId="0" fontId="21" fillId="0" borderId="5">
      <alignment horizontal="center"/>
      <protection/>
    </xf>
    <xf numFmtId="0" fontId="21" fillId="0" borderId="10">
      <alignment horizontal="center"/>
      <protection/>
    </xf>
    <xf numFmtId="0" fontId="22" fillId="20" borderId="15">
      <alignment horizontal="center"/>
      <protection/>
    </xf>
    <xf numFmtId="0" fontId="21" fillId="0" borderId="13">
      <alignment horizontal="center"/>
      <protection/>
    </xf>
    <xf numFmtId="0" fontId="22" fillId="0" borderId="4">
      <alignment horizontal="center"/>
      <protection/>
    </xf>
    <xf numFmtId="0" fontId="27" fillId="0" borderId="4">
      <alignment horizontal="center"/>
      <protection/>
    </xf>
    <xf numFmtId="0" fontId="21" fillId="20" borderId="14">
      <alignment horizontal="center"/>
      <protection/>
    </xf>
    <xf numFmtId="0" fontId="21" fillId="0" borderId="10">
      <alignment/>
      <protection/>
    </xf>
    <xf numFmtId="0" fontId="21" fillId="0" borderId="4">
      <alignment/>
      <protection/>
    </xf>
    <xf numFmtId="0" fontId="23" fillId="22" borderId="0">
      <alignment horizontal="left"/>
      <protection/>
    </xf>
    <xf numFmtId="0" fontId="21" fillId="0" borderId="15">
      <alignment/>
      <protection/>
    </xf>
    <xf numFmtId="0" fontId="19" fillId="0" borderId="15">
      <alignment/>
      <protection/>
    </xf>
    <xf numFmtId="0" fontId="21" fillId="20" borderId="11">
      <alignment horizontal="center"/>
      <protection/>
    </xf>
    <xf numFmtId="0" fontId="21" fillId="20" borderId="0">
      <alignment horizontal="center" vertical="center"/>
      <protection/>
    </xf>
    <xf numFmtId="0" fontId="21" fillId="20" borderId="15">
      <alignment horizontal="center" vertical="center" wrapText="1"/>
      <protection/>
    </xf>
    <xf numFmtId="0" fontId="21" fillId="20" borderId="15">
      <alignment wrapText="1"/>
      <protection/>
    </xf>
    <xf numFmtId="0" fontId="21" fillId="20" borderId="5">
      <alignment horizontal="center" wrapText="1"/>
      <protection/>
    </xf>
    <xf numFmtId="0" fontId="21" fillId="20" borderId="10">
      <alignment horizontal="center" wrapText="1"/>
      <protection/>
    </xf>
    <xf numFmtId="0" fontId="21" fillId="20" borderId="4">
      <alignment horizontal="center" wrapText="1"/>
      <protection/>
    </xf>
    <xf numFmtId="0" fontId="21" fillId="20" borderId="5">
      <alignment horizontal="center"/>
      <protection/>
    </xf>
    <xf numFmtId="0" fontId="23" fillId="0" borderId="0">
      <alignment horizontal="left" vertical="center"/>
      <protection/>
    </xf>
    <xf numFmtId="0" fontId="21" fillId="20" borderId="3">
      <alignment horizontal="center"/>
      <protection/>
    </xf>
    <xf numFmtId="0" fontId="22" fillId="20" borderId="5">
      <alignment horizontal="center" wrapText="1"/>
      <protection/>
    </xf>
    <xf numFmtId="0" fontId="21" fillId="20" borderId="10">
      <alignment horizontal="center" wrapText="1"/>
      <protection/>
    </xf>
    <xf numFmtId="0" fontId="21" fillId="20" borderId="5">
      <alignment horizontal="center" wrapText="1"/>
      <protection/>
    </xf>
    <xf numFmtId="0" fontId="21" fillId="20" borderId="1">
      <alignment horizontal="center" wrapText="1"/>
      <protection/>
    </xf>
    <xf numFmtId="0" fontId="21" fillId="20" borderId="4">
      <alignment horizontal="center" wrapText="1"/>
      <protection/>
    </xf>
    <xf numFmtId="0" fontId="22" fillId="20" borderId="10">
      <alignment horizontal="center" wrapText="1"/>
      <protection/>
    </xf>
    <xf numFmtId="0" fontId="19" fillId="0" borderId="5">
      <alignment/>
      <protection/>
    </xf>
    <xf numFmtId="0" fontId="22" fillId="20" borderId="4">
      <alignment horizontal="center" wrapText="1"/>
      <protection/>
    </xf>
    <xf numFmtId="0" fontId="21" fillId="20" borderId="11">
      <alignment horizontal="center" wrapText="1"/>
      <protection/>
    </xf>
    <xf numFmtId="0" fontId="24" fillId="0" borderId="0">
      <alignment horizontal="left" vertical="center" wrapText="1"/>
      <protection/>
    </xf>
    <xf numFmtId="0" fontId="23" fillId="0" borderId="21">
      <alignment horizontal="center"/>
      <protection/>
    </xf>
    <xf numFmtId="0" fontId="23" fillId="0" borderId="22">
      <alignment horizontal="center"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20" borderId="0">
      <alignment/>
      <protection/>
    </xf>
    <xf numFmtId="0" fontId="21" fillId="20" borderId="4">
      <alignment/>
      <protection/>
    </xf>
    <xf numFmtId="0" fontId="21" fillId="20" borderId="13">
      <alignment horizontal="center"/>
      <protection/>
    </xf>
    <xf numFmtId="0" fontId="21" fillId="20" borderId="13">
      <alignment horizontal="center" wrapText="1"/>
      <protection/>
    </xf>
    <xf numFmtId="0" fontId="23" fillId="20" borderId="0">
      <alignment/>
      <protection/>
    </xf>
    <xf numFmtId="0" fontId="21" fillId="0" borderId="4">
      <alignment horizontal="center" vertical="center" wrapText="1"/>
      <protection/>
    </xf>
    <xf numFmtId="0" fontId="21" fillId="0" borderId="0">
      <alignment horizontal="left" vertical="center"/>
      <protection/>
    </xf>
    <xf numFmtId="0" fontId="28" fillId="0" borderId="4">
      <alignment horizontal="center" vertical="center" wrapText="1"/>
      <protection/>
    </xf>
    <xf numFmtId="0" fontId="23" fillId="0" borderId="4">
      <alignment horizontal="center" vertical="center"/>
      <protection/>
    </xf>
    <xf numFmtId="0" fontId="21" fillId="0" borderId="4">
      <alignment horizontal="right" shrinkToFit="1"/>
      <protection/>
    </xf>
    <xf numFmtId="0" fontId="21" fillId="0" borderId="5">
      <alignment horizontal="right" shrinkToFit="1"/>
      <protection/>
    </xf>
    <xf numFmtId="0" fontId="21" fillId="0" borderId="10">
      <alignment horizontal="right" shrinkToFit="1"/>
      <protection/>
    </xf>
    <xf numFmtId="0" fontId="21" fillId="0" borderId="4">
      <alignment horizontal="right" shrinkToFit="1"/>
      <protection/>
    </xf>
    <xf numFmtId="0" fontId="23" fillId="0" borderId="5">
      <alignment horizontal="center"/>
      <protection/>
    </xf>
    <xf numFmtId="0" fontId="25" fillId="0" borderId="5">
      <alignment horizontal="center" wrapText="1"/>
      <protection/>
    </xf>
    <xf numFmtId="0" fontId="23" fillId="20" borderId="4">
      <alignment horizontal="center"/>
      <protection/>
    </xf>
    <xf numFmtId="0" fontId="23" fillId="0" borderId="4">
      <alignment horizontal="center"/>
      <protection/>
    </xf>
    <xf numFmtId="0" fontId="23" fillId="22" borderId="23">
      <alignment horizontal="left"/>
      <protection/>
    </xf>
    <xf numFmtId="0" fontId="23" fillId="0" borderId="10">
      <alignment horizontal="center"/>
      <protection/>
    </xf>
    <xf numFmtId="0" fontId="23" fillId="20" borderId="5">
      <alignment horizontal="center"/>
      <protection/>
    </xf>
    <xf numFmtId="0" fontId="23" fillId="20" borderId="10">
      <alignment horizontal="center"/>
      <protection/>
    </xf>
    <xf numFmtId="0" fontId="25" fillId="20" borderId="5">
      <alignment horizontal="center" wrapText="1"/>
      <protection/>
    </xf>
    <xf numFmtId="0" fontId="23" fillId="20" borderId="11">
      <alignment horizontal="center"/>
      <protection/>
    </xf>
    <xf numFmtId="0" fontId="28" fillId="0" borderId="4">
      <alignment horizontal="center" vertical="center" wrapText="1"/>
      <protection/>
    </xf>
    <xf numFmtId="0" fontId="23" fillId="0" borderId="4">
      <alignment horizontal="center"/>
      <protection/>
    </xf>
    <xf numFmtId="0" fontId="19" fillId="0" borderId="24">
      <alignment/>
      <protection/>
    </xf>
    <xf numFmtId="0" fontId="23" fillId="20" borderId="4">
      <alignment horizontal="center"/>
      <protection/>
    </xf>
    <xf numFmtId="0" fontId="19" fillId="0" borderId="25">
      <alignment/>
      <protection/>
    </xf>
    <xf numFmtId="0" fontId="21" fillId="0" borderId="15">
      <alignment horizontal="center" vertical="center" wrapText="1"/>
      <protection/>
    </xf>
    <xf numFmtId="0" fontId="19" fillId="0" borderId="19">
      <alignment/>
      <protection/>
    </xf>
    <xf numFmtId="0" fontId="24" fillId="0" borderId="0">
      <alignment horizontal="center" wrapText="1"/>
      <protection/>
    </xf>
    <xf numFmtId="0" fontId="23" fillId="0" borderId="23">
      <alignment horizontal="left" wrapText="1"/>
      <protection/>
    </xf>
    <xf numFmtId="0" fontId="23" fillId="0" borderId="26">
      <alignment horizontal="left" wrapText="1"/>
      <protection/>
    </xf>
    <xf numFmtId="0" fontId="23" fillId="0" borderId="11">
      <alignment/>
      <protection/>
    </xf>
    <xf numFmtId="0" fontId="28" fillId="0" borderId="4">
      <alignment horizontal="center" vertical="center" wrapText="1"/>
      <protection/>
    </xf>
    <xf numFmtId="0" fontId="23" fillId="20" borderId="5">
      <alignment/>
      <protection/>
    </xf>
    <xf numFmtId="0" fontId="23" fillId="0" borderId="0">
      <alignment horizontal="center"/>
      <protection/>
    </xf>
    <xf numFmtId="0" fontId="21" fillId="0" borderId="0">
      <alignment horizontal="right"/>
      <protection/>
    </xf>
    <xf numFmtId="0" fontId="21" fillId="0" borderId="11">
      <alignment horizontal="right"/>
      <protection/>
    </xf>
    <xf numFmtId="0" fontId="21" fillId="0" borderId="15">
      <alignment horizontal="center" vertical="center"/>
      <protection/>
    </xf>
    <xf numFmtId="0" fontId="23" fillId="0" borderId="0">
      <alignment horizontal="center" wrapText="1"/>
      <protection/>
    </xf>
    <xf numFmtId="0" fontId="23" fillId="0" borderId="11">
      <alignment horizontal="center"/>
      <protection/>
    </xf>
    <xf numFmtId="0" fontId="25" fillId="20" borderId="4">
      <alignment horizontal="center" wrapText="1"/>
      <protection/>
    </xf>
    <xf numFmtId="0" fontId="25" fillId="20" borderId="11">
      <alignment horizontal="center" wrapText="1"/>
      <protection/>
    </xf>
    <xf numFmtId="0" fontId="24" fillId="0" borderId="20">
      <alignment horizontal="center" wrapText="1"/>
      <protection/>
    </xf>
    <xf numFmtId="0" fontId="21" fillId="0" borderId="27">
      <alignment horizontal="right"/>
      <protection/>
    </xf>
    <xf numFmtId="0" fontId="21" fillId="0" borderId="28">
      <alignment horizontal="right"/>
      <protection/>
    </xf>
    <xf numFmtId="0" fontId="23" fillId="0" borderId="23">
      <alignment/>
      <protection/>
    </xf>
    <xf numFmtId="0" fontId="21" fillId="0" borderId="29">
      <alignment horizontal="center"/>
      <protection/>
    </xf>
    <xf numFmtId="0" fontId="23" fillId="0" borderId="30">
      <alignment horizontal="center" wrapText="1"/>
      <protection/>
    </xf>
    <xf numFmtId="0" fontId="23" fillId="22" borderId="26">
      <alignment horizontal="left"/>
      <protection/>
    </xf>
    <xf numFmtId="0" fontId="21" fillId="0" borderId="31">
      <alignment horizontal="center"/>
      <protection/>
    </xf>
    <xf numFmtId="0" fontId="21" fillId="0" borderId="32">
      <alignment horizontal="center"/>
      <protection/>
    </xf>
    <xf numFmtId="0" fontId="21" fillId="0" borderId="31">
      <alignment horizontal="center"/>
      <protection/>
    </xf>
    <xf numFmtId="0" fontId="23" fillId="0" borderId="31">
      <alignment horizontal="center"/>
      <protection/>
    </xf>
    <xf numFmtId="0" fontId="23" fillId="0" borderId="33">
      <alignment horizontal="center"/>
      <protection/>
    </xf>
    <xf numFmtId="0" fontId="23" fillId="0" borderId="34">
      <alignment horizontal="center"/>
      <protection/>
    </xf>
    <xf numFmtId="0" fontId="21" fillId="0" borderId="20">
      <alignment vertical="center"/>
      <protection/>
    </xf>
    <xf numFmtId="0" fontId="17" fillId="0" borderId="0">
      <alignment/>
      <protection/>
    </xf>
    <xf numFmtId="0" fontId="21" fillId="0" borderId="35">
      <alignment vertical="center"/>
      <protection/>
    </xf>
    <xf numFmtId="0" fontId="23" fillId="0" borderId="12">
      <alignment/>
      <protection/>
    </xf>
    <xf numFmtId="0" fontId="22" fillId="20" borderId="36">
      <alignment horizontal="center" vertical="center"/>
      <protection/>
    </xf>
    <xf numFmtId="0" fontId="23" fillId="0" borderId="37">
      <alignment/>
      <protection/>
    </xf>
    <xf numFmtId="0" fontId="23" fillId="0" borderId="38">
      <alignment/>
      <protection/>
    </xf>
    <xf numFmtId="0" fontId="19" fillId="0" borderId="12">
      <alignment/>
      <protection/>
    </xf>
    <xf numFmtId="0" fontId="22" fillId="0" borderId="39">
      <alignment horizontal="left" vertical="center" wrapText="1"/>
      <protection/>
    </xf>
    <xf numFmtId="0" fontId="21" fillId="0" borderId="40">
      <alignment horizontal="left" vertical="center" wrapText="1"/>
      <protection/>
    </xf>
    <xf numFmtId="0" fontId="21" fillId="0" borderId="41">
      <alignment horizontal="left" vertical="center" wrapText="1"/>
      <protection/>
    </xf>
    <xf numFmtId="0" fontId="21" fillId="20" borderId="39">
      <alignment horizontal="left" vertical="center" wrapText="1"/>
      <protection/>
    </xf>
    <xf numFmtId="0" fontId="21" fillId="0" borderId="39">
      <alignment horizontal="left" vertical="center" wrapText="1"/>
      <protection/>
    </xf>
    <xf numFmtId="0" fontId="22" fillId="20" borderId="39">
      <alignment horizontal="left" vertical="center" wrapText="1"/>
      <protection/>
    </xf>
    <xf numFmtId="0" fontId="21" fillId="20" borderId="40">
      <alignment horizontal="left" vertical="center" wrapText="1"/>
      <protection/>
    </xf>
    <xf numFmtId="0" fontId="21" fillId="20" borderId="41">
      <alignment horizontal="left" vertical="center" wrapText="1"/>
      <protection/>
    </xf>
    <xf numFmtId="0" fontId="21" fillId="0" borderId="39">
      <alignment horizontal="left" vertical="center" wrapText="1"/>
      <protection/>
    </xf>
    <xf numFmtId="0" fontId="22" fillId="0" borderId="39">
      <alignment horizontal="left" vertical="center" wrapText="1"/>
      <protection/>
    </xf>
    <xf numFmtId="0" fontId="21" fillId="20" borderId="39">
      <alignment horizontal="left" vertical="center" wrapText="1" indent="1"/>
      <protection/>
    </xf>
    <xf numFmtId="0" fontId="22" fillId="20" borderId="42">
      <alignment horizontal="left" vertical="center" wrapText="1"/>
      <protection/>
    </xf>
    <xf numFmtId="0" fontId="22" fillId="20" borderId="4">
      <alignment horizontal="left" vertical="center" wrapText="1"/>
      <protection/>
    </xf>
    <xf numFmtId="0" fontId="21" fillId="20" borderId="4">
      <alignment horizontal="left" vertical="center" wrapText="1"/>
      <protection/>
    </xf>
    <xf numFmtId="0" fontId="22" fillId="20" borderId="36">
      <alignment horizontal="left" vertical="center" wrapText="1"/>
      <protection/>
    </xf>
    <xf numFmtId="0" fontId="21" fillId="0" borderId="39">
      <alignment horizontal="left" vertical="center" wrapText="1" indent="1"/>
      <protection/>
    </xf>
    <xf numFmtId="0" fontId="21" fillId="0" borderId="39">
      <alignment horizontal="left" vertical="center" wrapText="1" indent="1"/>
      <protection/>
    </xf>
    <xf numFmtId="0" fontId="21" fillId="20" borderId="40">
      <alignment horizontal="left" vertical="center" wrapText="1" indent="1"/>
      <protection/>
    </xf>
    <xf numFmtId="0" fontId="21" fillId="0" borderId="41">
      <alignment horizontal="left" vertical="center" wrapText="1"/>
      <protection/>
    </xf>
    <xf numFmtId="0" fontId="22" fillId="0" borderId="42">
      <alignment horizontal="left" vertical="center" wrapText="1"/>
      <protection/>
    </xf>
    <xf numFmtId="0" fontId="21" fillId="0" borderId="36">
      <alignment horizontal="left" vertical="center" wrapText="1"/>
      <protection/>
    </xf>
    <xf numFmtId="0" fontId="29" fillId="0" borderId="39">
      <alignment horizontal="left" vertical="center" wrapText="1" indent="1"/>
      <protection/>
    </xf>
    <xf numFmtId="0" fontId="21" fillId="0" borderId="39">
      <alignment horizontal="left" vertical="center" wrapText="1" indent="2"/>
      <protection/>
    </xf>
    <xf numFmtId="0" fontId="21" fillId="0" borderId="39">
      <alignment horizontal="left" vertical="center" wrapText="1" indent="2"/>
      <protection/>
    </xf>
    <xf numFmtId="0" fontId="22" fillId="0" borderId="39">
      <alignment horizontal="left" vertical="center" wrapText="1" indent="1"/>
      <protection/>
    </xf>
    <xf numFmtId="0" fontId="21" fillId="20" borderId="39">
      <alignment horizontal="left" vertical="center" wrapText="1"/>
      <protection/>
    </xf>
    <xf numFmtId="0" fontId="22" fillId="20" borderId="39">
      <alignment horizontal="left" vertical="center" wrapText="1"/>
      <protection/>
    </xf>
    <xf numFmtId="0" fontId="30" fillId="0" borderId="39">
      <alignment wrapText="1"/>
      <protection/>
    </xf>
    <xf numFmtId="0" fontId="21" fillId="20" borderId="39">
      <alignment horizontal="left" vertical="center" wrapText="1" indent="3"/>
      <protection/>
    </xf>
    <xf numFmtId="0" fontId="31" fillId="0" borderId="39">
      <alignment horizontal="left" vertical="center" wrapText="1"/>
      <protection/>
    </xf>
    <xf numFmtId="0" fontId="22" fillId="20" borderId="39">
      <alignment horizontal="left" vertical="center" wrapText="1" indent="1"/>
      <protection/>
    </xf>
    <xf numFmtId="0" fontId="27" fillId="20" borderId="39">
      <alignment horizontal="left" vertical="center" wrapText="1" indent="1"/>
      <protection/>
    </xf>
    <xf numFmtId="0" fontId="21" fillId="20" borderId="39">
      <alignment horizontal="left" vertical="center" wrapText="1" indent="1"/>
      <protection/>
    </xf>
    <xf numFmtId="0" fontId="22" fillId="20" borderId="42">
      <alignment vertical="center" wrapText="1"/>
      <protection/>
    </xf>
    <xf numFmtId="0" fontId="22" fillId="20" borderId="13">
      <alignment vertical="center" wrapText="1"/>
      <protection/>
    </xf>
    <xf numFmtId="0" fontId="21" fillId="20" borderId="20">
      <alignment horizontal="left" vertical="center" wrapText="1"/>
      <protection/>
    </xf>
    <xf numFmtId="0" fontId="22" fillId="20" borderId="20">
      <alignment vertical="center" wrapText="1"/>
      <protection/>
    </xf>
    <xf numFmtId="0" fontId="22" fillId="0" borderId="20">
      <alignment horizontal="left" vertical="center" wrapText="1"/>
      <protection/>
    </xf>
    <xf numFmtId="0" fontId="21" fillId="0" borderId="20">
      <alignment horizontal="left" vertical="center" wrapText="1"/>
      <protection/>
    </xf>
    <xf numFmtId="0" fontId="29" fillId="0" borderId="20">
      <alignment horizontal="left" vertical="center" wrapText="1"/>
      <protection/>
    </xf>
    <xf numFmtId="0" fontId="21" fillId="0" borderId="14">
      <alignment horizontal="left" vertical="center" wrapText="1"/>
      <protection/>
    </xf>
    <xf numFmtId="0" fontId="22" fillId="0" borderId="13">
      <alignment horizontal="left" vertical="center" wrapText="1"/>
      <protection/>
    </xf>
    <xf numFmtId="0" fontId="22" fillId="0" borderId="41">
      <alignment horizontal="left" vertical="center" wrapText="1"/>
      <protection/>
    </xf>
    <xf numFmtId="0" fontId="21" fillId="0" borderId="42">
      <alignment horizontal="left" vertical="center" wrapText="1"/>
      <protection/>
    </xf>
    <xf numFmtId="0" fontId="22" fillId="0" borderId="36">
      <alignment horizontal="left" vertical="center" wrapText="1"/>
      <protection/>
    </xf>
    <xf numFmtId="0" fontId="29" fillId="0" borderId="39">
      <alignment horizontal="left" vertical="center" wrapText="1"/>
      <protection/>
    </xf>
    <xf numFmtId="0" fontId="29" fillId="0" borderId="36">
      <alignment horizontal="left" vertical="center" wrapText="1"/>
      <protection/>
    </xf>
    <xf numFmtId="0" fontId="21" fillId="0" borderId="40">
      <alignment horizontal="left" vertical="center" wrapText="1"/>
      <protection/>
    </xf>
    <xf numFmtId="0" fontId="29" fillId="0" borderId="41">
      <alignment horizontal="left" vertical="center" wrapText="1"/>
      <protection/>
    </xf>
    <xf numFmtId="0" fontId="22" fillId="20" borderId="13">
      <alignment horizontal="center" vertical="center" wrapText="1"/>
      <protection/>
    </xf>
    <xf numFmtId="0" fontId="27" fillId="20" borderId="14">
      <alignment horizontal="center" vertical="center" wrapText="1"/>
      <protection/>
    </xf>
    <xf numFmtId="0" fontId="22" fillId="20" borderId="36">
      <alignment horizontal="left" vertical="center" wrapText="1"/>
      <protection/>
    </xf>
    <xf numFmtId="0" fontId="22" fillId="20" borderId="40">
      <alignment vertical="center" wrapText="1"/>
      <protection/>
    </xf>
    <xf numFmtId="0" fontId="22" fillId="20" borderId="20">
      <alignment horizontal="left" vertical="center" wrapText="1"/>
      <protection/>
    </xf>
    <xf numFmtId="0" fontId="29" fillId="20" borderId="20">
      <alignment horizontal="left" vertical="center" wrapText="1"/>
      <protection/>
    </xf>
    <xf numFmtId="0" fontId="29" fillId="0" borderId="20">
      <alignment horizontal="center" vertical="center" wrapText="1"/>
      <protection/>
    </xf>
    <xf numFmtId="0" fontId="29" fillId="20" borderId="20">
      <alignment horizontal="center" vertical="center" wrapText="1"/>
      <protection/>
    </xf>
    <xf numFmtId="0" fontId="27" fillId="0" borderId="20">
      <alignment horizontal="left" vertical="center" wrapText="1"/>
      <protection/>
    </xf>
    <xf numFmtId="0" fontId="21" fillId="20" borderId="11">
      <alignment horizontal="left" vertical="center" wrapText="1"/>
      <protection/>
    </xf>
    <xf numFmtId="0" fontId="23" fillId="0" borderId="0">
      <alignment vertical="center"/>
      <protection/>
    </xf>
    <xf numFmtId="0" fontId="23" fillId="0" borderId="11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3" fillId="20" borderId="0">
      <alignment vertical="center"/>
      <protection/>
    </xf>
    <xf numFmtId="0" fontId="21" fillId="0" borderId="0">
      <alignment horizontal="center"/>
      <protection/>
    </xf>
    <xf numFmtId="0" fontId="22" fillId="0" borderId="0">
      <alignment horizontal="center" wrapText="1"/>
      <protection/>
    </xf>
    <xf numFmtId="0" fontId="21" fillId="0" borderId="4">
      <alignment horizontal="center" vertical="center" wrapText="1"/>
      <protection/>
    </xf>
    <xf numFmtId="0" fontId="21" fillId="0" borderId="4">
      <alignment horizontal="center"/>
      <protection/>
    </xf>
    <xf numFmtId="0" fontId="22" fillId="0" borderId="4">
      <alignment horizont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43" applyNumberFormat="0" applyAlignment="0" applyProtection="0"/>
    <xf numFmtId="0" fontId="56" fillId="30" borderId="44" applyNumberFormat="0" applyAlignment="0" applyProtection="0"/>
    <xf numFmtId="0" fontId="57" fillId="30" borderId="43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45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48" applyNumberFormat="0" applyFill="0" applyAlignment="0" applyProtection="0"/>
    <xf numFmtId="0" fontId="63" fillId="31" borderId="49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18" fillId="0" borderId="0">
      <alignment/>
      <protection/>
    </xf>
    <xf numFmtId="0" fontId="6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4" borderId="50" applyNumberFormat="0" applyFont="0" applyAlignment="0" applyProtection="0"/>
    <xf numFmtId="9" fontId="1" fillId="0" borderId="0" applyFont="0" applyFill="0" applyBorder="0" applyAlignment="0" applyProtection="0"/>
    <xf numFmtId="0" fontId="69" fillId="0" borderId="51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71" fillId="35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4" fontId="5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/>
    </xf>
    <xf numFmtId="4" fontId="13" fillId="0" borderId="4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4" xfId="0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2" fontId="11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3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4" fontId="72" fillId="0" borderId="0" xfId="0" applyNumberFormat="1" applyFont="1" applyFill="1" applyAlignment="1">
      <alignment/>
    </xf>
    <xf numFmtId="1" fontId="3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74" fillId="0" borderId="5" xfId="0" applyFont="1" applyFill="1" applyBorder="1" applyAlignment="1">
      <alignment/>
    </xf>
    <xf numFmtId="10" fontId="73" fillId="0" borderId="4" xfId="0" applyNumberFormat="1" applyFont="1" applyFill="1" applyBorder="1" applyAlignment="1">
      <alignment wrapText="1"/>
    </xf>
    <xf numFmtId="165" fontId="72" fillId="0" borderId="1" xfId="0" applyNumberFormat="1" applyFont="1" applyFill="1" applyBorder="1" applyAlignment="1">
      <alignment horizontal="center"/>
    </xf>
    <xf numFmtId="10" fontId="75" fillId="0" borderId="1" xfId="0" applyNumberFormat="1" applyFont="1" applyFill="1" applyBorder="1" applyAlignment="1">
      <alignment horizontal="center"/>
    </xf>
    <xf numFmtId="3" fontId="75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3" fontId="72" fillId="0" borderId="12" xfId="0" applyNumberFormat="1" applyFont="1" applyFill="1" applyBorder="1" applyAlignment="1">
      <alignment horizontal="center"/>
    </xf>
    <xf numFmtId="10" fontId="75" fillId="0" borderId="12" xfId="0" applyNumberFormat="1" applyFont="1" applyFill="1" applyBorder="1" applyAlignment="1">
      <alignment horizontal="center"/>
    </xf>
    <xf numFmtId="3" fontId="75" fillId="0" borderId="35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10" fontId="0" fillId="0" borderId="4" xfId="0" applyNumberFormat="1" applyFill="1" applyBorder="1" applyAlignment="1">
      <alignment wrapText="1"/>
    </xf>
    <xf numFmtId="4" fontId="75" fillId="0" borderId="12" xfId="0" applyNumberFormat="1" applyFont="1" applyFill="1" applyBorder="1" applyAlignment="1">
      <alignment horizontal="center"/>
    </xf>
    <xf numFmtId="10" fontId="75" fillId="0" borderId="35" xfId="0" applyNumberFormat="1" applyFont="1" applyFill="1" applyBorder="1" applyAlignment="1">
      <alignment horizontal="center"/>
    </xf>
    <xf numFmtId="3" fontId="75" fillId="0" borderId="20" xfId="0" applyNumberFormat="1" applyFont="1" applyFill="1" applyBorder="1" applyAlignment="1">
      <alignment horizontal="center"/>
    </xf>
    <xf numFmtId="3" fontId="75" fillId="0" borderId="12" xfId="0" applyNumberFormat="1" applyFont="1" applyFill="1" applyBorder="1" applyAlignment="1">
      <alignment horizontal="center"/>
    </xf>
    <xf numFmtId="10" fontId="75" fillId="0" borderId="10" xfId="0" applyNumberFormat="1" applyFont="1" applyFill="1" applyBorder="1" applyAlignment="1">
      <alignment horizontal="center"/>
    </xf>
    <xf numFmtId="10" fontId="73" fillId="0" borderId="5" xfId="0" applyNumberFormat="1" applyFont="1" applyFill="1" applyBorder="1" applyAlignment="1">
      <alignment/>
    </xf>
    <xf numFmtId="165" fontId="75" fillId="0" borderId="1" xfId="0" applyNumberFormat="1" applyFont="1" applyFill="1" applyBorder="1" applyAlignment="1">
      <alignment horizontal="center"/>
    </xf>
    <xf numFmtId="10" fontId="75" fillId="0" borderId="5" xfId="0" applyNumberFormat="1" applyFont="1" applyFill="1" applyBorder="1" applyAlignment="1">
      <alignment horizontal="center"/>
    </xf>
    <xf numFmtId="3" fontId="75" fillId="0" borderId="13" xfId="0" applyNumberFormat="1" applyFont="1" applyFill="1" applyBorder="1" applyAlignment="1">
      <alignment horizontal="center"/>
    </xf>
    <xf numFmtId="10" fontId="73" fillId="0" borderId="4" xfId="0" applyNumberFormat="1" applyFont="1" applyFill="1" applyBorder="1" applyAlignment="1">
      <alignment/>
    </xf>
    <xf numFmtId="10" fontId="73" fillId="0" borderId="10" xfId="0" applyNumberFormat="1" applyFont="1" applyFill="1" applyBorder="1" applyAlignment="1">
      <alignment/>
    </xf>
    <xf numFmtId="3" fontId="75" fillId="0" borderId="2" xfId="0" applyNumberFormat="1" applyFont="1" applyFill="1" applyBorder="1" applyAlignment="1">
      <alignment horizontal="center"/>
    </xf>
    <xf numFmtId="4" fontId="75" fillId="0" borderId="2" xfId="0" applyNumberFormat="1" applyFont="1" applyFill="1" applyBorder="1" applyAlignment="1">
      <alignment horizontal="center"/>
    </xf>
    <xf numFmtId="3" fontId="75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0" fontId="75" fillId="0" borderId="52" xfId="0" applyNumberFormat="1" applyFont="1" applyFill="1" applyBorder="1" applyAlignment="1">
      <alignment horizontal="center"/>
    </xf>
    <xf numFmtId="3" fontId="75" fillId="0" borderId="10" xfId="0" applyNumberFormat="1" applyFont="1" applyFill="1" applyBorder="1" applyAlignment="1">
      <alignment horizontal="center"/>
    </xf>
    <xf numFmtId="3" fontId="72" fillId="0" borderId="4" xfId="0" applyNumberFormat="1" applyFont="1" applyFill="1" applyBorder="1" applyAlignment="1">
      <alignment horizontal="center"/>
    </xf>
    <xf numFmtId="10" fontId="75" fillId="0" borderId="4" xfId="0" applyNumberFormat="1" applyFont="1" applyFill="1" applyBorder="1" applyAlignment="1">
      <alignment horizontal="center"/>
    </xf>
    <xf numFmtId="3" fontId="75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wrapText="1"/>
    </xf>
    <xf numFmtId="4" fontId="72" fillId="0" borderId="4" xfId="0" applyNumberFormat="1" applyFont="1" applyFill="1" applyBorder="1" applyAlignment="1">
      <alignment horizontal="center"/>
    </xf>
    <xf numFmtId="0" fontId="76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7" fillId="0" borderId="35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7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77" fillId="0" borderId="35" xfId="0" applyNumberFormat="1" applyFont="1" applyFill="1" applyBorder="1" applyAlignment="1">
      <alignment wrapText="1"/>
    </xf>
    <xf numFmtId="4" fontId="7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10" fontId="72" fillId="0" borderId="10" xfId="0" applyNumberFormat="1" applyFont="1" applyFill="1" applyBorder="1" applyAlignment="1">
      <alignment horizontal="center"/>
    </xf>
    <xf numFmtId="0" fontId="7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14" fontId="7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0" fontId="75" fillId="0" borderId="5" xfId="0" applyNumberFormat="1" applyFont="1" applyFill="1" applyBorder="1" applyAlignment="1">
      <alignment horizontal="center"/>
    </xf>
    <xf numFmtId="0" fontId="75" fillId="0" borderId="5" xfId="0" applyFont="1" applyFill="1" applyBorder="1" applyAlignment="1">
      <alignment wrapText="1"/>
    </xf>
    <xf numFmtId="4" fontId="13" fillId="0" borderId="4" xfId="330" applyNumberFormat="1" applyFont="1" applyFill="1" applyBorder="1" applyAlignment="1">
      <alignment horizontal="center"/>
      <protection/>
    </xf>
    <xf numFmtId="10" fontId="3" fillId="0" borderId="4" xfId="0" applyNumberFormat="1" applyFont="1" applyFill="1" applyBorder="1" applyAlignment="1">
      <alignment horizontal="center" vertical="center"/>
    </xf>
    <xf numFmtId="10" fontId="79" fillId="0" borderId="10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 vertical="center" wrapText="1"/>
    </xf>
    <xf numFmtId="4" fontId="79" fillId="0" borderId="4" xfId="0" applyNumberFormat="1" applyFont="1" applyFill="1" applyBorder="1" applyAlignment="1">
      <alignment/>
    </xf>
    <xf numFmtId="4" fontId="73" fillId="0" borderId="4" xfId="0" applyNumberFormat="1" applyFont="1" applyFill="1" applyBorder="1" applyAlignment="1">
      <alignment/>
    </xf>
    <xf numFmtId="4" fontId="80" fillId="0" borderId="4" xfId="0" applyNumberFormat="1" applyFont="1" applyFill="1" applyBorder="1" applyAlignment="1">
      <alignment vertical="center"/>
    </xf>
    <xf numFmtId="4" fontId="81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10" fontId="80" fillId="0" borderId="4" xfId="0" applyNumberFormat="1" applyFont="1" applyFill="1" applyBorder="1" applyAlignment="1">
      <alignment vertical="center"/>
    </xf>
    <xf numFmtId="10" fontId="81" fillId="0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0" fontId="72" fillId="0" borderId="35" xfId="0" applyFont="1" applyFill="1" applyBorder="1" applyAlignment="1">
      <alignment wrapText="1"/>
    </xf>
    <xf numFmtId="0" fontId="7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82" fillId="0" borderId="1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49" fontId="82" fillId="0" borderId="35" xfId="0" applyNumberFormat="1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/>
    </xf>
    <xf numFmtId="4" fontId="82" fillId="0" borderId="3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left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82" fillId="0" borderId="35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0" fontId="82" fillId="0" borderId="35" xfId="0" applyNumberFormat="1" applyFont="1" applyFill="1" applyBorder="1" applyAlignment="1">
      <alignment horizontal="center" vertical="center"/>
    </xf>
    <xf numFmtId="10" fontId="82" fillId="0" borderId="10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82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11" fontId="8" fillId="0" borderId="5" xfId="0" applyNumberFormat="1" applyFont="1" applyFill="1" applyBorder="1" applyAlignment="1">
      <alignment horizontal="center" vertical="center" wrapText="1"/>
    </xf>
    <xf numFmtId="11" fontId="82" fillId="0" borderId="1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72" fillId="0" borderId="35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73" fillId="0" borderId="5" xfId="0" applyNumberFormat="1" applyFont="1" applyFill="1" applyBorder="1" applyAlignment="1">
      <alignment vertical="center"/>
    </xf>
    <xf numFmtId="49" fontId="73" fillId="0" borderId="35" xfId="0" applyNumberFormat="1" applyFont="1" applyFill="1" applyBorder="1" applyAlignment="1">
      <alignment vertical="center"/>
    </xf>
    <xf numFmtId="0" fontId="77" fillId="0" borderId="2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5" fillId="0" borderId="5" xfId="0" applyNumberFormat="1" applyFont="1" applyFill="1" applyBorder="1" applyAlignment="1">
      <alignment wrapText="1"/>
    </xf>
    <xf numFmtId="49" fontId="75" fillId="0" borderId="53" xfId="0" applyNumberFormat="1" applyFont="1" applyFill="1" applyBorder="1" applyAlignment="1">
      <alignment wrapText="1"/>
    </xf>
    <xf numFmtId="4" fontId="73" fillId="0" borderId="4" xfId="0" applyNumberFormat="1" applyFont="1" applyFill="1" applyBorder="1" applyAlignment="1">
      <alignment vertical="center"/>
    </xf>
    <xf numFmtId="4" fontId="80" fillId="0" borderId="4" xfId="0" applyNumberFormat="1" applyFont="1" applyFill="1" applyBorder="1" applyAlignment="1">
      <alignment vertical="center"/>
    </xf>
    <xf numFmtId="10" fontId="73" fillId="0" borderId="4" xfId="0" applyNumberFormat="1" applyFont="1" applyFill="1" applyBorder="1" applyAlignment="1">
      <alignment vertical="center"/>
    </xf>
    <xf numFmtId="10" fontId="80" fillId="0" borderId="4" xfId="0" applyNumberFormat="1" applyFont="1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49" fontId="0" fillId="0" borderId="35" xfId="0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vertical="center" wrapText="1"/>
    </xf>
    <xf numFmtId="49" fontId="82" fillId="0" borderId="10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35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5" fillId="0" borderId="3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0" borderId="35" xfId="0" applyNumberFormat="1" applyFont="1" applyFill="1" applyBorder="1" applyAlignment="1">
      <alignment horizontal="left" vertical="center" wrapText="1"/>
    </xf>
    <xf numFmtId="164" fontId="0" fillId="0" borderId="35" xfId="0" applyNumberForma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0" fontId="75" fillId="0" borderId="5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0" fontId="75" fillId="0" borderId="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82" fillId="0" borderId="5" xfId="0" applyFont="1" applyFill="1" applyBorder="1" applyAlignment="1">
      <alignment horizontal="left" vertical="center" wrapText="1"/>
    </xf>
    <xf numFmtId="0" fontId="82" fillId="0" borderId="35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9" fontId="4" fillId="0" borderId="5" xfId="335" applyFont="1" applyFill="1" applyBorder="1" applyAlignment="1">
      <alignment horizontal="center" wrapText="1"/>
    </xf>
    <xf numFmtId="9" fontId="4" fillId="0" borderId="10" xfId="335" applyFont="1" applyFill="1" applyBorder="1" applyAlignment="1">
      <alignment horizontal="center" wrapText="1"/>
    </xf>
    <xf numFmtId="0" fontId="75" fillId="0" borderId="5" xfId="0" applyFont="1" applyFill="1" applyBorder="1" applyAlignment="1">
      <alignment horizontal="left"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3" fontId="8" fillId="0" borderId="5" xfId="338" applyFont="1" applyFill="1" applyBorder="1" applyAlignment="1">
      <alignment horizontal="left" wrapText="1"/>
    </xf>
    <xf numFmtId="43" fontId="8" fillId="0" borderId="35" xfId="338" applyFont="1" applyFill="1" applyBorder="1" applyAlignment="1">
      <alignment horizontal="left" wrapText="1"/>
    </xf>
    <xf numFmtId="43" fontId="8" fillId="0" borderId="10" xfId="338" applyFont="1" applyFill="1" applyBorder="1" applyAlignment="1">
      <alignment horizontal="left" wrapText="1"/>
    </xf>
    <xf numFmtId="4" fontId="13" fillId="0" borderId="5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left" wrapText="1"/>
    </xf>
    <xf numFmtId="2" fontId="10" fillId="0" borderId="35" xfId="0" applyNumberFormat="1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left" wrapText="1"/>
    </xf>
    <xf numFmtId="2" fontId="8" fillId="0" borderId="5" xfId="0" applyNumberFormat="1" applyFont="1" applyFill="1" applyBorder="1" applyAlignment="1">
      <alignment horizontal="left" wrapText="1"/>
    </xf>
    <xf numFmtId="2" fontId="8" fillId="0" borderId="35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 wrapText="1"/>
    </xf>
    <xf numFmtId="2" fontId="14" fillId="0" borderId="5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/>
    </xf>
    <xf numFmtId="165" fontId="13" fillId="0" borderId="35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5" xfId="0" applyFont="1" applyFill="1" applyBorder="1" applyAlignment="1">
      <alignment horizontal="center" wrapText="1"/>
    </xf>
  </cellXfs>
  <cellStyles count="3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16" xfId="155"/>
    <cellStyle name="xl217" xfId="156"/>
    <cellStyle name="xl218" xfId="157"/>
    <cellStyle name="xl219" xfId="158"/>
    <cellStyle name="xl22" xfId="159"/>
    <cellStyle name="xl220" xfId="160"/>
    <cellStyle name="xl221" xfId="161"/>
    <cellStyle name="xl222" xfId="162"/>
    <cellStyle name="xl223" xfId="163"/>
    <cellStyle name="xl224" xfId="164"/>
    <cellStyle name="xl225" xfId="165"/>
    <cellStyle name="xl226" xfId="166"/>
    <cellStyle name="xl227" xfId="167"/>
    <cellStyle name="xl228" xfId="168"/>
    <cellStyle name="xl229" xfId="169"/>
    <cellStyle name="xl23" xfId="170"/>
    <cellStyle name="xl230" xfId="171"/>
    <cellStyle name="xl231" xfId="172"/>
    <cellStyle name="xl232" xfId="173"/>
    <cellStyle name="xl233" xfId="174"/>
    <cellStyle name="xl234" xfId="175"/>
    <cellStyle name="xl235" xfId="176"/>
    <cellStyle name="xl236" xfId="177"/>
    <cellStyle name="xl237" xfId="178"/>
    <cellStyle name="xl238" xfId="179"/>
    <cellStyle name="xl239" xfId="180"/>
    <cellStyle name="xl24" xfId="181"/>
    <cellStyle name="xl240" xfId="182"/>
    <cellStyle name="xl241" xfId="183"/>
    <cellStyle name="xl242" xfId="184"/>
    <cellStyle name="xl243" xfId="185"/>
    <cellStyle name="xl244" xfId="186"/>
    <cellStyle name="xl245" xfId="187"/>
    <cellStyle name="xl246" xfId="188"/>
    <cellStyle name="xl247" xfId="189"/>
    <cellStyle name="xl248" xfId="190"/>
    <cellStyle name="xl249" xfId="191"/>
    <cellStyle name="xl25" xfId="192"/>
    <cellStyle name="xl250" xfId="193"/>
    <cellStyle name="xl251" xfId="194"/>
    <cellStyle name="xl252" xfId="195"/>
    <cellStyle name="xl253" xfId="196"/>
    <cellStyle name="xl254" xfId="197"/>
    <cellStyle name="xl255" xfId="198"/>
    <cellStyle name="xl256" xfId="199"/>
    <cellStyle name="xl257" xfId="200"/>
    <cellStyle name="xl258" xfId="201"/>
    <cellStyle name="xl259" xfId="202"/>
    <cellStyle name="xl26" xfId="203"/>
    <cellStyle name="xl260" xfId="204"/>
    <cellStyle name="xl261" xfId="205"/>
    <cellStyle name="xl262" xfId="206"/>
    <cellStyle name="xl263" xfId="207"/>
    <cellStyle name="xl264" xfId="208"/>
    <cellStyle name="xl265" xfId="209"/>
    <cellStyle name="xl266" xfId="210"/>
    <cellStyle name="xl267" xfId="211"/>
    <cellStyle name="xl268" xfId="212"/>
    <cellStyle name="xl269" xfId="213"/>
    <cellStyle name="xl27" xfId="214"/>
    <cellStyle name="xl270" xfId="215"/>
    <cellStyle name="xl271" xfId="216"/>
    <cellStyle name="xl272" xfId="217"/>
    <cellStyle name="xl273" xfId="218"/>
    <cellStyle name="xl274" xfId="219"/>
    <cellStyle name="xl275" xfId="220"/>
    <cellStyle name="xl276" xfId="221"/>
    <cellStyle name="xl277" xfId="222"/>
    <cellStyle name="xl278" xfId="223"/>
    <cellStyle name="xl279" xfId="224"/>
    <cellStyle name="xl28" xfId="225"/>
    <cellStyle name="xl280" xfId="226"/>
    <cellStyle name="xl281" xfId="227"/>
    <cellStyle name="xl282" xfId="228"/>
    <cellStyle name="xl283" xfId="229"/>
    <cellStyle name="xl284" xfId="230"/>
    <cellStyle name="xl285" xfId="231"/>
    <cellStyle name="xl286" xfId="232"/>
    <cellStyle name="xl287" xfId="233"/>
    <cellStyle name="xl288" xfId="234"/>
    <cellStyle name="xl289" xfId="235"/>
    <cellStyle name="xl29" xfId="236"/>
    <cellStyle name="xl290" xfId="237"/>
    <cellStyle name="xl291" xfId="238"/>
    <cellStyle name="xl292" xfId="239"/>
    <cellStyle name="xl30" xfId="240"/>
    <cellStyle name="xl31" xfId="241"/>
    <cellStyle name="xl32" xfId="242"/>
    <cellStyle name="xl33" xfId="243"/>
    <cellStyle name="xl34" xfId="244"/>
    <cellStyle name="xl35" xfId="245"/>
    <cellStyle name="xl36" xfId="246"/>
    <cellStyle name="xl37" xfId="247"/>
    <cellStyle name="xl38" xfId="248"/>
    <cellStyle name="xl39" xfId="249"/>
    <cellStyle name="xl40" xfId="250"/>
    <cellStyle name="xl41" xfId="251"/>
    <cellStyle name="xl42" xfId="252"/>
    <cellStyle name="xl43" xfId="253"/>
    <cellStyle name="xl44" xfId="254"/>
    <cellStyle name="xl45" xfId="255"/>
    <cellStyle name="xl46" xfId="256"/>
    <cellStyle name="xl47" xfId="257"/>
    <cellStyle name="xl48" xfId="258"/>
    <cellStyle name="xl49" xfId="259"/>
    <cellStyle name="xl50" xfId="260"/>
    <cellStyle name="xl51" xfId="261"/>
    <cellStyle name="xl52" xfId="262"/>
    <cellStyle name="xl53" xfId="263"/>
    <cellStyle name="xl54" xfId="264"/>
    <cellStyle name="xl55" xfId="265"/>
    <cellStyle name="xl56" xfId="266"/>
    <cellStyle name="xl57" xfId="267"/>
    <cellStyle name="xl58" xfId="268"/>
    <cellStyle name="xl59" xfId="269"/>
    <cellStyle name="xl60" xfId="270"/>
    <cellStyle name="xl61" xfId="271"/>
    <cellStyle name="xl62" xfId="272"/>
    <cellStyle name="xl63" xfId="273"/>
    <cellStyle name="xl64" xfId="274"/>
    <cellStyle name="xl65" xfId="275"/>
    <cellStyle name="xl66" xfId="276"/>
    <cellStyle name="xl67" xfId="277"/>
    <cellStyle name="xl68" xfId="278"/>
    <cellStyle name="xl69" xfId="279"/>
    <cellStyle name="xl70" xfId="280"/>
    <cellStyle name="xl71" xfId="281"/>
    <cellStyle name="xl72" xfId="282"/>
    <cellStyle name="xl73" xfId="283"/>
    <cellStyle name="xl74" xfId="284"/>
    <cellStyle name="xl75" xfId="285"/>
    <cellStyle name="xl76" xfId="286"/>
    <cellStyle name="xl77" xfId="287"/>
    <cellStyle name="xl78" xfId="288"/>
    <cellStyle name="xl79" xfId="289"/>
    <cellStyle name="xl80" xfId="290"/>
    <cellStyle name="xl81" xfId="291"/>
    <cellStyle name="xl82" xfId="292"/>
    <cellStyle name="xl83" xfId="293"/>
    <cellStyle name="xl84" xfId="294"/>
    <cellStyle name="xl85" xfId="295"/>
    <cellStyle name="xl86" xfId="296"/>
    <cellStyle name="xl87" xfId="297"/>
    <cellStyle name="xl88" xfId="298"/>
    <cellStyle name="xl89" xfId="299"/>
    <cellStyle name="xl90" xfId="300"/>
    <cellStyle name="xl91" xfId="301"/>
    <cellStyle name="xl92" xfId="302"/>
    <cellStyle name="xl93" xfId="303"/>
    <cellStyle name="xl94" xfId="304"/>
    <cellStyle name="xl95" xfId="305"/>
    <cellStyle name="xl96" xfId="306"/>
    <cellStyle name="xl97" xfId="307"/>
    <cellStyle name="xl98" xfId="308"/>
    <cellStyle name="xl99" xfId="309"/>
    <cellStyle name="Акцент1" xfId="310"/>
    <cellStyle name="Акцент2" xfId="311"/>
    <cellStyle name="Акцент3" xfId="312"/>
    <cellStyle name="Акцент4" xfId="313"/>
    <cellStyle name="Акцент5" xfId="314"/>
    <cellStyle name="Акцент6" xfId="315"/>
    <cellStyle name="Ввод " xfId="316"/>
    <cellStyle name="Вывод" xfId="317"/>
    <cellStyle name="Вычисление" xfId="318"/>
    <cellStyle name="Hyperlink" xfId="319"/>
    <cellStyle name="Currency" xfId="320"/>
    <cellStyle name="Currency [0]" xfId="321"/>
    <cellStyle name="Заголовок 1" xfId="322"/>
    <cellStyle name="Заголовок 2" xfId="323"/>
    <cellStyle name="Заголовок 3" xfId="324"/>
    <cellStyle name="Заголовок 4" xfId="325"/>
    <cellStyle name="Итог" xfId="326"/>
    <cellStyle name="Контрольная ячейка" xfId="327"/>
    <cellStyle name="Название" xfId="328"/>
    <cellStyle name="Нейтральный" xfId="329"/>
    <cellStyle name="Обычный 2" xfId="330"/>
    <cellStyle name="Followed Hyperlink" xfId="331"/>
    <cellStyle name="Плохой" xfId="332"/>
    <cellStyle name="Пояснение" xfId="333"/>
    <cellStyle name="Примечание" xfId="334"/>
    <cellStyle name="Percent" xfId="335"/>
    <cellStyle name="Связанная ячейка" xfId="336"/>
    <cellStyle name="Текст предупреждения" xfId="337"/>
    <cellStyle name="Comma" xfId="338"/>
    <cellStyle name="Comma [0]" xfId="339"/>
    <cellStyle name="Финансовый 2" xfId="340"/>
    <cellStyle name="Хороший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9"/>
  <sheetViews>
    <sheetView tabSelected="1" zoomScalePageLayoutView="0" workbookViewId="0" topLeftCell="A1">
      <pane xSplit="1" ySplit="6" topLeftCell="B2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03" sqref="M403:M407"/>
    </sheetView>
  </sheetViews>
  <sheetFormatPr defaultColWidth="9.140625" defaultRowHeight="15"/>
  <cols>
    <col min="1" max="1" width="6.28125" style="10" customWidth="1"/>
    <col min="2" max="2" width="25.00390625" style="10" customWidth="1"/>
    <col min="3" max="3" width="7.00390625" style="10" customWidth="1"/>
    <col min="4" max="4" width="10.421875" style="10" customWidth="1"/>
    <col min="5" max="5" width="15.28125" style="10" customWidth="1"/>
    <col min="6" max="6" width="15.8515625" style="10" customWidth="1"/>
    <col min="7" max="7" width="11.421875" style="10" customWidth="1"/>
    <col min="8" max="8" width="25.8515625" style="10" customWidth="1"/>
    <col min="9" max="9" width="10.00390625" style="10" customWidth="1"/>
    <col min="10" max="10" width="10.57421875" style="10" customWidth="1"/>
    <col min="11" max="11" width="10.140625" style="10" customWidth="1"/>
    <col min="12" max="12" width="11.00390625" style="10" customWidth="1"/>
    <col min="13" max="13" width="25.140625" style="10" customWidth="1"/>
    <col min="14" max="14" width="16.421875" style="10" customWidth="1"/>
    <col min="15" max="16384" width="9.140625" style="10" customWidth="1"/>
  </cols>
  <sheetData>
    <row r="1" spans="7:12" s="105" customFormat="1" ht="15">
      <c r="G1" s="120" t="s">
        <v>273</v>
      </c>
      <c r="H1" s="120"/>
      <c r="I1" s="120"/>
      <c r="J1" s="120"/>
      <c r="K1" s="120"/>
      <c r="L1" s="120"/>
    </row>
    <row r="2" spans="1:12" s="105" customFormat="1" ht="33.75" customHeight="1">
      <c r="A2" s="121" t="s">
        <v>275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3" ht="34.5" customHeight="1">
      <c r="A3" s="122" t="s">
        <v>274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24.75" customHeight="1">
      <c r="A4" s="125" t="s">
        <v>0</v>
      </c>
      <c r="B4" s="127" t="s">
        <v>1</v>
      </c>
      <c r="C4" s="129" t="s">
        <v>2</v>
      </c>
      <c r="D4" s="131" t="s">
        <v>3</v>
      </c>
      <c r="E4" s="132"/>
      <c r="F4" s="132"/>
      <c r="G4" s="133" t="s">
        <v>4</v>
      </c>
      <c r="H4" s="131" t="s">
        <v>5</v>
      </c>
      <c r="I4" s="132"/>
      <c r="J4" s="134"/>
      <c r="K4" s="135" t="s">
        <v>6</v>
      </c>
      <c r="L4" s="137" t="s">
        <v>7</v>
      </c>
      <c r="M4" s="139" t="s">
        <v>8</v>
      </c>
    </row>
    <row r="5" spans="1:13" ht="56.25" customHeight="1">
      <c r="A5" s="126"/>
      <c r="B5" s="128"/>
      <c r="C5" s="130"/>
      <c r="D5" s="12" t="s">
        <v>9</v>
      </c>
      <c r="E5" s="13" t="s">
        <v>10</v>
      </c>
      <c r="F5" s="14" t="s">
        <v>11</v>
      </c>
      <c r="G5" s="130"/>
      <c r="H5" s="11" t="s">
        <v>12</v>
      </c>
      <c r="I5" s="15" t="s">
        <v>13</v>
      </c>
      <c r="J5" s="15" t="s">
        <v>14</v>
      </c>
      <c r="K5" s="136"/>
      <c r="L5" s="138"/>
      <c r="M5" s="140"/>
    </row>
    <row r="6" spans="1:13" ht="12" customHeight="1">
      <c r="A6" s="16">
        <v>1</v>
      </c>
      <c r="B6" s="17" t="s">
        <v>15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9">
        <v>13</v>
      </c>
    </row>
    <row r="7" spans="1:14" ht="48" customHeight="1">
      <c r="A7" s="141"/>
      <c r="B7" s="145" t="s">
        <v>16</v>
      </c>
      <c r="C7" s="149" t="s">
        <v>17</v>
      </c>
      <c r="D7" s="16" t="s">
        <v>18</v>
      </c>
      <c r="E7" s="20">
        <f>E12+E62+E153+E273+E298+E323+E353+E378</f>
        <v>1662523327.18</v>
      </c>
      <c r="F7" s="20">
        <f>F12+F62+F153+F273+F298+F323+F353+F378</f>
        <v>1125314549.65</v>
      </c>
      <c r="G7" s="21">
        <f>F7/E7</f>
        <v>0.676871434675613</v>
      </c>
      <c r="H7" s="129" t="s">
        <v>19</v>
      </c>
      <c r="I7" s="152" t="s">
        <v>20</v>
      </c>
      <c r="J7" s="154">
        <v>96.01</v>
      </c>
      <c r="K7" s="154">
        <f>J7/I7*100</f>
        <v>96.01960196019603</v>
      </c>
      <c r="L7" s="156" t="s">
        <v>21</v>
      </c>
      <c r="M7" s="158"/>
      <c r="N7" s="22">
        <f>E7-F7</f>
        <v>537208777.53</v>
      </c>
    </row>
    <row r="8" spans="1:14" ht="24" customHeight="1">
      <c r="A8" s="142"/>
      <c r="B8" s="146"/>
      <c r="C8" s="150"/>
      <c r="D8" s="16" t="s">
        <v>22</v>
      </c>
      <c r="E8" s="20">
        <f aca="true" t="shared" si="0" ref="E8:F11">E13+E63+E154+E274+E299+E324+E354+E379</f>
        <v>746066705</v>
      </c>
      <c r="F8" s="20">
        <f t="shared" si="0"/>
        <v>479338825.06</v>
      </c>
      <c r="G8" s="21">
        <f>F8/E8</f>
        <v>0.6424878926342116</v>
      </c>
      <c r="H8" s="151"/>
      <c r="I8" s="153"/>
      <c r="J8" s="155"/>
      <c r="K8" s="155"/>
      <c r="L8" s="157"/>
      <c r="M8" s="159"/>
      <c r="N8" s="22">
        <f aca="true" t="shared" si="1" ref="N8:N71">E8-F8</f>
        <v>266727879.94</v>
      </c>
    </row>
    <row r="9" spans="1:14" ht="34.5" customHeight="1">
      <c r="A9" s="142"/>
      <c r="B9" s="146"/>
      <c r="C9" s="150"/>
      <c r="D9" s="16" t="s">
        <v>23</v>
      </c>
      <c r="E9" s="20">
        <f t="shared" si="0"/>
        <v>657006018</v>
      </c>
      <c r="F9" s="20">
        <f t="shared" si="0"/>
        <v>492511476.42</v>
      </c>
      <c r="G9" s="21">
        <f>F9/E9</f>
        <v>0.7496300839363088</v>
      </c>
      <c r="H9" s="160" t="s">
        <v>24</v>
      </c>
      <c r="I9" s="129" t="s">
        <v>25</v>
      </c>
      <c r="J9" s="154">
        <v>100</v>
      </c>
      <c r="K9" s="154">
        <f>J9/I9*100</f>
        <v>100</v>
      </c>
      <c r="L9" s="166"/>
      <c r="M9" s="129"/>
      <c r="N9" s="22">
        <f t="shared" si="1"/>
        <v>164494541.57999998</v>
      </c>
    </row>
    <row r="10" spans="1:14" ht="29.25" customHeight="1">
      <c r="A10" s="143"/>
      <c r="B10" s="147"/>
      <c r="C10" s="147"/>
      <c r="D10" s="16" t="s">
        <v>26</v>
      </c>
      <c r="E10" s="20">
        <f t="shared" si="0"/>
        <v>153856484.18</v>
      </c>
      <c r="F10" s="20">
        <f t="shared" si="0"/>
        <v>85413094.66</v>
      </c>
      <c r="G10" s="21">
        <f aca="true" t="shared" si="2" ref="G10:G22">F10/E10</f>
        <v>0.5551478386837008</v>
      </c>
      <c r="H10" s="161"/>
      <c r="I10" s="163"/>
      <c r="J10" s="164"/>
      <c r="K10" s="165"/>
      <c r="L10" s="163"/>
      <c r="M10" s="163"/>
      <c r="N10" s="22">
        <f t="shared" si="1"/>
        <v>68443389.52000001</v>
      </c>
    </row>
    <row r="11" spans="1:14" ht="39.75" customHeight="1">
      <c r="A11" s="144"/>
      <c r="B11" s="148"/>
      <c r="C11" s="148"/>
      <c r="D11" s="16" t="s">
        <v>27</v>
      </c>
      <c r="E11" s="20">
        <f t="shared" si="0"/>
        <v>105594120</v>
      </c>
      <c r="F11" s="20">
        <f t="shared" si="0"/>
        <v>68051153.51</v>
      </c>
      <c r="G11" s="21">
        <f t="shared" si="2"/>
        <v>0.6444596868651399</v>
      </c>
      <c r="H11" s="162"/>
      <c r="I11" s="151"/>
      <c r="J11" s="157"/>
      <c r="K11" s="155"/>
      <c r="L11" s="151"/>
      <c r="M11" s="151"/>
      <c r="N11" s="22">
        <f t="shared" si="1"/>
        <v>37542966.489999995</v>
      </c>
    </row>
    <row r="12" spans="1:14" ht="45.75" customHeight="1">
      <c r="A12" s="167" t="s">
        <v>28</v>
      </c>
      <c r="B12" s="145" t="s">
        <v>29</v>
      </c>
      <c r="C12" s="169" t="s">
        <v>17</v>
      </c>
      <c r="D12" s="23" t="s">
        <v>18</v>
      </c>
      <c r="E12" s="20">
        <f>E17</f>
        <v>531093265.03</v>
      </c>
      <c r="F12" s="20">
        <f aca="true" t="shared" si="3" ref="E12:F16">F17</f>
        <v>391177701.64</v>
      </c>
      <c r="G12" s="21">
        <f t="shared" si="2"/>
        <v>0.7365518024746622</v>
      </c>
      <c r="H12" s="129" t="s">
        <v>30</v>
      </c>
      <c r="I12" s="154">
        <v>95.6</v>
      </c>
      <c r="J12" s="154">
        <v>97.23</v>
      </c>
      <c r="K12" s="154">
        <f>J12/I12*100</f>
        <v>101.70502092050211</v>
      </c>
      <c r="L12" s="156" t="s">
        <v>262</v>
      </c>
      <c r="M12" s="171"/>
      <c r="N12" s="22">
        <f t="shared" si="1"/>
        <v>139915563.39</v>
      </c>
    </row>
    <row r="13" spans="1:14" ht="48.75" customHeight="1">
      <c r="A13" s="168"/>
      <c r="B13" s="146"/>
      <c r="C13" s="170"/>
      <c r="D13" s="23" t="s">
        <v>22</v>
      </c>
      <c r="E13" s="20">
        <f t="shared" si="3"/>
        <v>183246967.03</v>
      </c>
      <c r="F13" s="20">
        <f t="shared" si="3"/>
        <v>143433487.6</v>
      </c>
      <c r="G13" s="21">
        <f t="shared" si="2"/>
        <v>0.7827332147686679</v>
      </c>
      <c r="H13" s="151"/>
      <c r="I13" s="155"/>
      <c r="J13" s="155"/>
      <c r="K13" s="155"/>
      <c r="L13" s="164"/>
      <c r="M13" s="159"/>
      <c r="N13" s="22">
        <f>E13-F13</f>
        <v>39813479.43000001</v>
      </c>
    </row>
    <row r="14" spans="1:14" ht="17.25" customHeight="1">
      <c r="A14" s="168"/>
      <c r="B14" s="146"/>
      <c r="C14" s="170"/>
      <c r="D14" s="23" t="s">
        <v>23</v>
      </c>
      <c r="E14" s="20">
        <f t="shared" si="3"/>
        <v>302818998</v>
      </c>
      <c r="F14" s="20">
        <f t="shared" si="3"/>
        <v>219138307.09</v>
      </c>
      <c r="G14" s="21">
        <f t="shared" si="2"/>
        <v>0.723661027007295</v>
      </c>
      <c r="H14" s="129" t="s">
        <v>31</v>
      </c>
      <c r="I14" s="154">
        <v>100</v>
      </c>
      <c r="J14" s="154">
        <v>100</v>
      </c>
      <c r="K14" s="154">
        <f>J14/I14*100</f>
        <v>100</v>
      </c>
      <c r="L14" s="327"/>
      <c r="M14" s="171"/>
      <c r="N14" s="22">
        <f t="shared" si="1"/>
        <v>83680690.91</v>
      </c>
    </row>
    <row r="15" spans="1:14" ht="17.25" customHeight="1">
      <c r="A15" s="143"/>
      <c r="B15" s="147"/>
      <c r="C15" s="147"/>
      <c r="D15" s="23" t="s">
        <v>26</v>
      </c>
      <c r="E15" s="20">
        <f t="shared" si="3"/>
        <v>0</v>
      </c>
      <c r="F15" s="20">
        <f t="shared" si="3"/>
        <v>0</v>
      </c>
      <c r="G15" s="21">
        <v>0</v>
      </c>
      <c r="H15" s="163"/>
      <c r="I15" s="165"/>
      <c r="J15" s="165"/>
      <c r="K15" s="165"/>
      <c r="L15" s="327"/>
      <c r="M15" s="172"/>
      <c r="N15" s="22">
        <f t="shared" si="1"/>
        <v>0</v>
      </c>
    </row>
    <row r="16" spans="1:14" ht="27" customHeight="1">
      <c r="A16" s="144"/>
      <c r="B16" s="148"/>
      <c r="C16" s="148"/>
      <c r="D16" s="23" t="s">
        <v>27</v>
      </c>
      <c r="E16" s="20">
        <f t="shared" si="3"/>
        <v>45027300</v>
      </c>
      <c r="F16" s="20">
        <f t="shared" si="3"/>
        <v>28605906.95</v>
      </c>
      <c r="G16" s="21">
        <f t="shared" si="2"/>
        <v>0.6353014049254563</v>
      </c>
      <c r="H16" s="151"/>
      <c r="I16" s="155"/>
      <c r="J16" s="155"/>
      <c r="K16" s="155"/>
      <c r="L16" s="328"/>
      <c r="M16" s="159"/>
      <c r="N16" s="22">
        <f t="shared" si="1"/>
        <v>16421393.05</v>
      </c>
    </row>
    <row r="17" spans="1:14" ht="33.75" customHeight="1">
      <c r="A17" s="167" t="s">
        <v>32</v>
      </c>
      <c r="B17" s="173" t="s">
        <v>33</v>
      </c>
      <c r="C17" s="177" t="s">
        <v>17</v>
      </c>
      <c r="D17" s="23" t="s">
        <v>18</v>
      </c>
      <c r="E17" s="20">
        <f>E18+E19+E20+E21</f>
        <v>531093265.03</v>
      </c>
      <c r="F17" s="20">
        <f>F18+F19+F20+F21</f>
        <v>391177701.64</v>
      </c>
      <c r="G17" s="21">
        <f t="shared" si="2"/>
        <v>0.7365518024746622</v>
      </c>
      <c r="H17" s="129" t="s">
        <v>34</v>
      </c>
      <c r="I17" s="179">
        <v>1</v>
      </c>
      <c r="J17" s="179">
        <v>1</v>
      </c>
      <c r="K17" s="154">
        <v>100</v>
      </c>
      <c r="L17" s="181"/>
      <c r="M17" s="129"/>
      <c r="N17" s="22">
        <f t="shared" si="1"/>
        <v>139915563.39</v>
      </c>
    </row>
    <row r="18" spans="1:14" ht="45" customHeight="1">
      <c r="A18" s="168"/>
      <c r="B18" s="174"/>
      <c r="C18" s="177"/>
      <c r="D18" s="23" t="s">
        <v>22</v>
      </c>
      <c r="E18" s="20">
        <f>E23+E28+E33+E38+E43+E48+E53+E58</f>
        <v>183246967.03</v>
      </c>
      <c r="F18" s="20">
        <f>F23+F28+F33+F38+F43+F48+F53+F58</f>
        <v>143433487.6</v>
      </c>
      <c r="G18" s="21">
        <f t="shared" si="2"/>
        <v>0.7827332147686679</v>
      </c>
      <c r="H18" s="151"/>
      <c r="I18" s="180"/>
      <c r="J18" s="180"/>
      <c r="K18" s="155"/>
      <c r="L18" s="180"/>
      <c r="M18" s="151"/>
      <c r="N18" s="22">
        <f t="shared" si="1"/>
        <v>39813479.43000001</v>
      </c>
    </row>
    <row r="19" spans="1:14" ht="29.25" customHeight="1">
      <c r="A19" s="168"/>
      <c r="B19" s="174"/>
      <c r="C19" s="177"/>
      <c r="D19" s="23" t="s">
        <v>23</v>
      </c>
      <c r="E19" s="20">
        <f>E24+E29+E34+E39+E44+E49+E54+E59</f>
        <v>302818998</v>
      </c>
      <c r="F19" s="20">
        <f>F24+F29+F34+F39+F44+F49+F54+F59</f>
        <v>219138307.09</v>
      </c>
      <c r="G19" s="21">
        <f t="shared" si="2"/>
        <v>0.723661027007295</v>
      </c>
      <c r="H19" s="129" t="s">
        <v>35</v>
      </c>
      <c r="I19" s="156">
        <v>1</v>
      </c>
      <c r="J19" s="156">
        <v>1</v>
      </c>
      <c r="K19" s="154">
        <f>J19/I19*100</f>
        <v>100</v>
      </c>
      <c r="L19" s="182"/>
      <c r="M19" s="141"/>
      <c r="N19" s="22">
        <f t="shared" si="1"/>
        <v>83680690.91</v>
      </c>
    </row>
    <row r="20" spans="1:14" ht="27.75" customHeight="1">
      <c r="A20" s="143"/>
      <c r="B20" s="175"/>
      <c r="C20" s="178"/>
      <c r="D20" s="23" t="s">
        <v>26</v>
      </c>
      <c r="E20" s="20">
        <f>E25+E30+E35+E40+E50+E55+E60</f>
        <v>0</v>
      </c>
      <c r="F20" s="20">
        <f>F25+F30+F35+F40+F50+F55+F60</f>
        <v>0</v>
      </c>
      <c r="G20" s="21">
        <v>0</v>
      </c>
      <c r="H20" s="163"/>
      <c r="I20" s="164"/>
      <c r="J20" s="164"/>
      <c r="K20" s="165"/>
      <c r="L20" s="164"/>
      <c r="M20" s="143"/>
      <c r="N20" s="22">
        <f t="shared" si="1"/>
        <v>0</v>
      </c>
    </row>
    <row r="21" spans="1:14" ht="32.25" customHeight="1">
      <c r="A21" s="144"/>
      <c r="B21" s="176"/>
      <c r="C21" s="178"/>
      <c r="D21" s="23" t="s">
        <v>27</v>
      </c>
      <c r="E21" s="20">
        <f>E26+E31+E36+E41+E46+E51+E56+E61</f>
        <v>45027300</v>
      </c>
      <c r="F21" s="20">
        <f>F26+F31+F36+F41+F46+F51+F56+F61</f>
        <v>28605906.95</v>
      </c>
      <c r="G21" s="21">
        <f t="shared" si="2"/>
        <v>0.6353014049254563</v>
      </c>
      <c r="H21" s="151"/>
      <c r="I21" s="157"/>
      <c r="J21" s="157"/>
      <c r="K21" s="155"/>
      <c r="L21" s="157"/>
      <c r="M21" s="144"/>
      <c r="N21" s="22">
        <f t="shared" si="1"/>
        <v>16421393.05</v>
      </c>
    </row>
    <row r="22" spans="1:14" ht="17.25" customHeight="1">
      <c r="A22" s="183" t="s">
        <v>36</v>
      </c>
      <c r="B22" s="173" t="s">
        <v>37</v>
      </c>
      <c r="C22" s="177" t="s">
        <v>17</v>
      </c>
      <c r="D22" s="23" t="s">
        <v>18</v>
      </c>
      <c r="E22" s="20">
        <f>E23+E24+E25+E26</f>
        <v>277929502</v>
      </c>
      <c r="F22" s="20">
        <f>F23+F24+F25+F26</f>
        <v>209359976.3</v>
      </c>
      <c r="G22" s="21">
        <f t="shared" si="2"/>
        <v>0.7532844652814152</v>
      </c>
      <c r="H22" s="16"/>
      <c r="I22" s="16"/>
      <c r="J22" s="16"/>
      <c r="K22" s="25"/>
      <c r="L22" s="25"/>
      <c r="M22" s="26"/>
      <c r="N22" s="22">
        <f t="shared" si="1"/>
        <v>68569525.69999999</v>
      </c>
    </row>
    <row r="23" spans="1:14" ht="17.25" customHeight="1">
      <c r="A23" s="184"/>
      <c r="B23" s="174"/>
      <c r="C23" s="177"/>
      <c r="D23" s="23" t="s">
        <v>22</v>
      </c>
      <c r="E23" s="20"/>
      <c r="F23" s="20"/>
      <c r="G23" s="21"/>
      <c r="H23" s="16"/>
      <c r="I23" s="16"/>
      <c r="J23" s="16"/>
      <c r="K23" s="25"/>
      <c r="L23" s="25"/>
      <c r="M23" s="26"/>
      <c r="N23" s="22">
        <f t="shared" si="1"/>
        <v>0</v>
      </c>
    </row>
    <row r="24" spans="1:14" ht="21" customHeight="1">
      <c r="A24" s="184"/>
      <c r="B24" s="174"/>
      <c r="C24" s="177"/>
      <c r="D24" s="23" t="s">
        <v>23</v>
      </c>
      <c r="E24" s="27">
        <v>277929502</v>
      </c>
      <c r="F24" s="27">
        <v>209359976.3</v>
      </c>
      <c r="G24" s="28">
        <f>F24/E24</f>
        <v>0.7532844652814152</v>
      </c>
      <c r="H24" s="16"/>
      <c r="I24" s="16"/>
      <c r="J24" s="16"/>
      <c r="K24" s="25"/>
      <c r="L24" s="25"/>
      <c r="M24" s="26"/>
      <c r="N24" s="22">
        <f t="shared" si="1"/>
        <v>68569525.69999999</v>
      </c>
    </row>
    <row r="25" spans="1:14" ht="21.75" customHeight="1">
      <c r="A25" s="143"/>
      <c r="B25" s="175"/>
      <c r="C25" s="178"/>
      <c r="D25" s="23" t="s">
        <v>26</v>
      </c>
      <c r="E25" s="20"/>
      <c r="F25" s="20"/>
      <c r="G25" s="21"/>
      <c r="H25" s="16"/>
      <c r="I25" s="16"/>
      <c r="J25" s="16"/>
      <c r="K25" s="25"/>
      <c r="L25" s="25"/>
      <c r="M25" s="26"/>
      <c r="N25" s="22">
        <f t="shared" si="1"/>
        <v>0</v>
      </c>
    </row>
    <row r="26" spans="1:14" ht="24.75" customHeight="1">
      <c r="A26" s="144"/>
      <c r="B26" s="176"/>
      <c r="C26" s="178"/>
      <c r="D26" s="23" t="s">
        <v>27</v>
      </c>
      <c r="E26" s="20"/>
      <c r="F26" s="20"/>
      <c r="G26" s="21"/>
      <c r="H26" s="16"/>
      <c r="I26" s="16"/>
      <c r="J26" s="16"/>
      <c r="K26" s="25"/>
      <c r="L26" s="25"/>
      <c r="M26" s="26"/>
      <c r="N26" s="22">
        <f t="shared" si="1"/>
        <v>0</v>
      </c>
    </row>
    <row r="27" spans="1:14" ht="17.25" customHeight="1">
      <c r="A27" s="167" t="s">
        <v>38</v>
      </c>
      <c r="B27" s="185" t="s">
        <v>39</v>
      </c>
      <c r="C27" s="177" t="s">
        <v>17</v>
      </c>
      <c r="D27" s="23" t="s">
        <v>18</v>
      </c>
      <c r="E27" s="20">
        <f>E28+E29+E30+E31</f>
        <v>207603068</v>
      </c>
      <c r="F27" s="20">
        <f>F28+F29+F30+F31</f>
        <v>158038575.77</v>
      </c>
      <c r="G27" s="21">
        <f>F27/E27</f>
        <v>0.7612535657228342</v>
      </c>
      <c r="H27" s="16"/>
      <c r="I27" s="16"/>
      <c r="J27" s="16"/>
      <c r="K27" s="25"/>
      <c r="L27" s="25"/>
      <c r="M27" s="26"/>
      <c r="N27" s="22">
        <f t="shared" si="1"/>
        <v>49564492.22999999</v>
      </c>
    </row>
    <row r="28" spans="1:14" ht="17.25" customHeight="1">
      <c r="A28" s="168"/>
      <c r="B28" s="185"/>
      <c r="C28" s="177"/>
      <c r="D28" s="23" t="s">
        <v>22</v>
      </c>
      <c r="E28" s="27">
        <v>165926268</v>
      </c>
      <c r="F28" s="27">
        <v>131244367.95</v>
      </c>
      <c r="G28" s="28">
        <f>F28/E28</f>
        <v>0.7909800511513946</v>
      </c>
      <c r="H28" s="16"/>
      <c r="I28" s="16"/>
      <c r="J28" s="16"/>
      <c r="K28" s="25"/>
      <c r="L28" s="25"/>
      <c r="M28" s="26"/>
      <c r="N28" s="22">
        <f t="shared" si="1"/>
        <v>34681900.05</v>
      </c>
    </row>
    <row r="29" spans="1:14" ht="17.25" customHeight="1">
      <c r="A29" s="168"/>
      <c r="B29" s="185"/>
      <c r="C29" s="177"/>
      <c r="D29" s="23" t="s">
        <v>23</v>
      </c>
      <c r="E29" s="20"/>
      <c r="F29" s="20"/>
      <c r="G29" s="21"/>
      <c r="H29" s="16"/>
      <c r="I29" s="16"/>
      <c r="J29" s="16"/>
      <c r="K29" s="25"/>
      <c r="L29" s="25"/>
      <c r="M29" s="26"/>
      <c r="N29" s="22">
        <f t="shared" si="1"/>
        <v>0</v>
      </c>
    </row>
    <row r="30" spans="1:14" ht="17.25" customHeight="1">
      <c r="A30" s="143"/>
      <c r="B30" s="186"/>
      <c r="C30" s="178"/>
      <c r="D30" s="23" t="s">
        <v>26</v>
      </c>
      <c r="E30" s="20"/>
      <c r="F30" s="20"/>
      <c r="G30" s="21"/>
      <c r="H30" s="16"/>
      <c r="I30" s="16"/>
      <c r="J30" s="16"/>
      <c r="K30" s="25"/>
      <c r="L30" s="25"/>
      <c r="M30" s="26"/>
      <c r="N30" s="22">
        <f t="shared" si="1"/>
        <v>0</v>
      </c>
    </row>
    <row r="31" spans="1:14" ht="17.25" customHeight="1">
      <c r="A31" s="144"/>
      <c r="B31" s="186"/>
      <c r="C31" s="178"/>
      <c r="D31" s="23" t="s">
        <v>27</v>
      </c>
      <c r="E31" s="27">
        <v>41676800</v>
      </c>
      <c r="F31" s="27">
        <v>26794207.82</v>
      </c>
      <c r="G31" s="109">
        <f>F31/E31</f>
        <v>0.6429046332731879</v>
      </c>
      <c r="H31" s="16"/>
      <c r="I31" s="16"/>
      <c r="J31" s="16"/>
      <c r="K31" s="25"/>
      <c r="L31" s="25"/>
      <c r="M31" s="26"/>
      <c r="N31" s="22">
        <f t="shared" si="1"/>
        <v>14882592.18</v>
      </c>
    </row>
    <row r="32" spans="1:14" ht="17.25" customHeight="1">
      <c r="A32" s="183" t="s">
        <v>40</v>
      </c>
      <c r="B32" s="189" t="s">
        <v>41</v>
      </c>
      <c r="C32" s="177" t="s">
        <v>17</v>
      </c>
      <c r="D32" s="23" t="s">
        <v>18</v>
      </c>
      <c r="E32" s="20">
        <f>E33+E34+E35+E36</f>
        <v>4347200</v>
      </c>
      <c r="F32" s="20">
        <f>F33+F34+F35+F36</f>
        <v>2177328.76</v>
      </c>
      <c r="G32" s="21">
        <f>F32/E32</f>
        <v>0.5008577383143172</v>
      </c>
      <c r="H32" s="23"/>
      <c r="I32" s="23"/>
      <c r="J32" s="23"/>
      <c r="K32" s="25"/>
      <c r="L32" s="25"/>
      <c r="M32" s="191" t="s">
        <v>42</v>
      </c>
      <c r="N32" s="22">
        <f t="shared" si="1"/>
        <v>2169871.24</v>
      </c>
    </row>
    <row r="33" spans="1:14" ht="17.25" customHeight="1">
      <c r="A33" s="184"/>
      <c r="B33" s="190"/>
      <c r="C33" s="177"/>
      <c r="D33" s="23" t="s">
        <v>22</v>
      </c>
      <c r="E33" s="27"/>
      <c r="F33" s="27"/>
      <c r="G33" s="28"/>
      <c r="H33" s="23"/>
      <c r="I33" s="23"/>
      <c r="J33" s="23"/>
      <c r="K33" s="25"/>
      <c r="L33" s="25"/>
      <c r="M33" s="161"/>
      <c r="N33" s="22">
        <f t="shared" si="1"/>
        <v>0</v>
      </c>
    </row>
    <row r="34" spans="1:14" ht="17.25" customHeight="1">
      <c r="A34" s="184"/>
      <c r="B34" s="190"/>
      <c r="C34" s="177"/>
      <c r="D34" s="23" t="s">
        <v>23</v>
      </c>
      <c r="E34" s="27">
        <v>4347200</v>
      </c>
      <c r="F34" s="27">
        <v>2177328.76</v>
      </c>
      <c r="G34" s="28">
        <f>F34/E34</f>
        <v>0.5008577383143172</v>
      </c>
      <c r="H34" s="23"/>
      <c r="I34" s="23"/>
      <c r="J34" s="23"/>
      <c r="K34" s="25"/>
      <c r="L34" s="25"/>
      <c r="M34" s="161"/>
      <c r="N34" s="22">
        <f t="shared" si="1"/>
        <v>2169871.24</v>
      </c>
    </row>
    <row r="35" spans="1:14" ht="17.25" customHeight="1">
      <c r="A35" s="187"/>
      <c r="B35" s="190"/>
      <c r="C35" s="178"/>
      <c r="D35" s="23" t="s">
        <v>26</v>
      </c>
      <c r="E35" s="27"/>
      <c r="F35" s="27"/>
      <c r="G35" s="28"/>
      <c r="H35" s="23"/>
      <c r="I35" s="23"/>
      <c r="J35" s="23"/>
      <c r="K35" s="25"/>
      <c r="L35" s="25"/>
      <c r="M35" s="161"/>
      <c r="N35" s="22">
        <f t="shared" si="1"/>
        <v>0</v>
      </c>
    </row>
    <row r="36" spans="1:14" ht="17.25" customHeight="1">
      <c r="A36" s="188"/>
      <c r="B36" s="190"/>
      <c r="C36" s="178"/>
      <c r="D36" s="23" t="s">
        <v>27</v>
      </c>
      <c r="E36" s="27"/>
      <c r="F36" s="27"/>
      <c r="G36" s="28"/>
      <c r="H36" s="23"/>
      <c r="I36" s="23"/>
      <c r="J36" s="23"/>
      <c r="K36" s="25"/>
      <c r="L36" s="25"/>
      <c r="M36" s="162"/>
      <c r="N36" s="22">
        <f t="shared" si="1"/>
        <v>0</v>
      </c>
    </row>
    <row r="37" spans="1:14" ht="17.25" customHeight="1">
      <c r="A37" s="183" t="s">
        <v>43</v>
      </c>
      <c r="B37" s="189" t="s">
        <v>44</v>
      </c>
      <c r="C37" s="177" t="s">
        <v>17</v>
      </c>
      <c r="D37" s="23" t="s">
        <v>18</v>
      </c>
      <c r="E37" s="20">
        <f>E38+E39+E40+E41</f>
        <v>17320699.03</v>
      </c>
      <c r="F37" s="20">
        <f>F38+F39+F40+F41</f>
        <v>12189119.65</v>
      </c>
      <c r="G37" s="21">
        <f>F37/E37</f>
        <v>0.7037313926469168</v>
      </c>
      <c r="H37" s="23"/>
      <c r="I37" s="23"/>
      <c r="J37" s="23"/>
      <c r="K37" s="25"/>
      <c r="L37" s="25"/>
      <c r="M37" s="26"/>
      <c r="N37" s="22">
        <f t="shared" si="1"/>
        <v>5131579.380000001</v>
      </c>
    </row>
    <row r="38" spans="1:14" ht="17.25" customHeight="1">
      <c r="A38" s="184"/>
      <c r="B38" s="190"/>
      <c r="C38" s="177"/>
      <c r="D38" s="23" t="s">
        <v>22</v>
      </c>
      <c r="E38" s="27">
        <v>17320699.03</v>
      </c>
      <c r="F38" s="27">
        <v>12189119.65</v>
      </c>
      <c r="G38" s="28">
        <f>F38/E38</f>
        <v>0.7037313926469168</v>
      </c>
      <c r="H38" s="23"/>
      <c r="I38" s="23"/>
      <c r="J38" s="23"/>
      <c r="K38" s="25"/>
      <c r="L38" s="25"/>
      <c r="M38" s="26"/>
      <c r="N38" s="22">
        <f t="shared" si="1"/>
        <v>5131579.380000001</v>
      </c>
    </row>
    <row r="39" spans="1:14" ht="17.25" customHeight="1">
      <c r="A39" s="184"/>
      <c r="B39" s="190"/>
      <c r="C39" s="177"/>
      <c r="D39" s="23" t="s">
        <v>23</v>
      </c>
      <c r="E39" s="27"/>
      <c r="F39" s="27"/>
      <c r="G39" s="28"/>
      <c r="H39" s="23"/>
      <c r="I39" s="23"/>
      <c r="J39" s="23"/>
      <c r="K39" s="25"/>
      <c r="L39" s="25"/>
      <c r="M39" s="26"/>
      <c r="N39" s="22">
        <f t="shared" si="1"/>
        <v>0</v>
      </c>
    </row>
    <row r="40" spans="1:14" ht="17.25" customHeight="1">
      <c r="A40" s="143"/>
      <c r="B40" s="190"/>
      <c r="C40" s="178"/>
      <c r="D40" s="23" t="s">
        <v>26</v>
      </c>
      <c r="E40" s="27"/>
      <c r="F40" s="27"/>
      <c r="G40" s="28"/>
      <c r="H40" s="23"/>
      <c r="I40" s="23"/>
      <c r="J40" s="23"/>
      <c r="K40" s="25"/>
      <c r="L40" s="25"/>
      <c r="M40" s="26"/>
      <c r="N40" s="22">
        <f t="shared" si="1"/>
        <v>0</v>
      </c>
    </row>
    <row r="41" spans="1:14" ht="17.25" customHeight="1">
      <c r="A41" s="144"/>
      <c r="B41" s="190"/>
      <c r="C41" s="178"/>
      <c r="D41" s="23" t="s">
        <v>27</v>
      </c>
      <c r="E41" s="27"/>
      <c r="F41" s="27"/>
      <c r="G41" s="28"/>
      <c r="H41" s="23"/>
      <c r="I41" s="23"/>
      <c r="J41" s="23"/>
      <c r="K41" s="25"/>
      <c r="L41" s="25"/>
      <c r="M41" s="26"/>
      <c r="N41" s="22">
        <f t="shared" si="1"/>
        <v>0</v>
      </c>
    </row>
    <row r="42" spans="1:14" ht="17.25" customHeight="1">
      <c r="A42" s="183" t="s">
        <v>45</v>
      </c>
      <c r="B42" s="189" t="s">
        <v>46</v>
      </c>
      <c r="C42" s="177" t="s">
        <v>17</v>
      </c>
      <c r="D42" s="23" t="s">
        <v>18</v>
      </c>
      <c r="E42" s="20">
        <f>E43+E44+E45+E46</f>
        <v>472400</v>
      </c>
      <c r="F42" s="20">
        <f>F43+F44+F45+F46</f>
        <v>143297.95</v>
      </c>
      <c r="G42" s="21">
        <f>F42/E42</f>
        <v>0.30334028365791704</v>
      </c>
      <c r="H42" s="23"/>
      <c r="I42" s="23"/>
      <c r="J42" s="23"/>
      <c r="K42" s="29"/>
      <c r="L42" s="25"/>
      <c r="M42" s="192" t="s">
        <v>47</v>
      </c>
      <c r="N42" s="22">
        <f t="shared" si="1"/>
        <v>329102.05</v>
      </c>
    </row>
    <row r="43" spans="1:14" ht="17.25" customHeight="1">
      <c r="A43" s="184"/>
      <c r="B43" s="190"/>
      <c r="C43" s="177"/>
      <c r="D43" s="23" t="s">
        <v>22</v>
      </c>
      <c r="E43" s="27"/>
      <c r="F43" s="27"/>
      <c r="G43" s="28"/>
      <c r="H43" s="23"/>
      <c r="I43" s="23"/>
      <c r="J43" s="23"/>
      <c r="K43" s="29"/>
      <c r="L43" s="25"/>
      <c r="M43" s="193"/>
      <c r="N43" s="22">
        <f t="shared" si="1"/>
        <v>0</v>
      </c>
    </row>
    <row r="44" spans="1:14" ht="24.75" customHeight="1">
      <c r="A44" s="184"/>
      <c r="B44" s="190"/>
      <c r="C44" s="177"/>
      <c r="D44" s="23" t="s">
        <v>23</v>
      </c>
      <c r="E44" s="27">
        <v>472400</v>
      </c>
      <c r="F44" s="27">
        <v>143297.95</v>
      </c>
      <c r="G44" s="28">
        <f>F44/E44</f>
        <v>0.30334028365791704</v>
      </c>
      <c r="H44" s="23"/>
      <c r="I44" s="23"/>
      <c r="J44" s="23"/>
      <c r="K44" s="29"/>
      <c r="L44" s="25"/>
      <c r="M44" s="193"/>
      <c r="N44" s="22">
        <f t="shared" si="1"/>
        <v>329102.05</v>
      </c>
    </row>
    <row r="45" spans="1:14" ht="17.25" customHeight="1">
      <c r="A45" s="143"/>
      <c r="B45" s="190"/>
      <c r="C45" s="178"/>
      <c r="D45" s="23" t="s">
        <v>26</v>
      </c>
      <c r="E45" s="27"/>
      <c r="F45" s="27"/>
      <c r="G45" s="28"/>
      <c r="H45" s="23"/>
      <c r="I45" s="23"/>
      <c r="J45" s="23"/>
      <c r="K45" s="29"/>
      <c r="L45" s="25"/>
      <c r="M45" s="193"/>
      <c r="N45" s="22">
        <f t="shared" si="1"/>
        <v>0</v>
      </c>
    </row>
    <row r="46" spans="1:14" ht="17.25" customHeight="1">
      <c r="A46" s="144"/>
      <c r="B46" s="190"/>
      <c r="C46" s="178"/>
      <c r="D46" s="23" t="s">
        <v>27</v>
      </c>
      <c r="E46" s="27"/>
      <c r="F46" s="27"/>
      <c r="G46" s="28"/>
      <c r="H46" s="23"/>
      <c r="I46" s="23"/>
      <c r="J46" s="23"/>
      <c r="K46" s="29"/>
      <c r="L46" s="25"/>
      <c r="M46" s="194"/>
      <c r="N46" s="22">
        <f t="shared" si="1"/>
        <v>0</v>
      </c>
    </row>
    <row r="47" spans="1:14" ht="17.25" customHeight="1">
      <c r="A47" s="183" t="s">
        <v>48</v>
      </c>
      <c r="B47" s="195" t="s">
        <v>49</v>
      </c>
      <c r="C47" s="177" t="s">
        <v>17</v>
      </c>
      <c r="D47" s="23" t="s">
        <v>18</v>
      </c>
      <c r="E47" s="20">
        <f>E48+E49+E50+E51</f>
        <v>18894800</v>
      </c>
      <c r="F47" s="20">
        <f>F48+F49+F50+F51</f>
        <v>7105962.08</v>
      </c>
      <c r="G47" s="21">
        <f>F47/E47</f>
        <v>0.3760803014586024</v>
      </c>
      <c r="H47" s="23"/>
      <c r="I47" s="23"/>
      <c r="J47" s="23"/>
      <c r="K47" s="29"/>
      <c r="L47" s="25"/>
      <c r="M47" s="192" t="s">
        <v>50</v>
      </c>
      <c r="N47" s="22">
        <f t="shared" si="1"/>
        <v>11788837.92</v>
      </c>
    </row>
    <row r="48" spans="1:14" ht="17.25" customHeight="1">
      <c r="A48" s="184"/>
      <c r="B48" s="196"/>
      <c r="C48" s="177"/>
      <c r="D48" s="23" t="s">
        <v>22</v>
      </c>
      <c r="E48" s="27"/>
      <c r="F48" s="27"/>
      <c r="G48" s="28"/>
      <c r="H48" s="23"/>
      <c r="I48" s="23"/>
      <c r="J48" s="23"/>
      <c r="K48" s="29"/>
      <c r="L48" s="25"/>
      <c r="M48" s="193"/>
      <c r="N48" s="22">
        <f t="shared" si="1"/>
        <v>0</v>
      </c>
    </row>
    <row r="49" spans="1:14" ht="17.25" customHeight="1">
      <c r="A49" s="184"/>
      <c r="B49" s="196"/>
      <c r="C49" s="177"/>
      <c r="D49" s="23" t="s">
        <v>23</v>
      </c>
      <c r="E49" s="27">
        <v>18894800</v>
      </c>
      <c r="F49" s="27">
        <v>7105962.08</v>
      </c>
      <c r="G49" s="28">
        <f>F49/E49</f>
        <v>0.3760803014586024</v>
      </c>
      <c r="H49" s="23"/>
      <c r="I49" s="23"/>
      <c r="J49" s="23"/>
      <c r="K49" s="29"/>
      <c r="L49" s="25"/>
      <c r="M49" s="193"/>
      <c r="N49" s="22">
        <f t="shared" si="1"/>
        <v>11788837.92</v>
      </c>
    </row>
    <row r="50" spans="1:14" ht="17.25" customHeight="1">
      <c r="A50" s="143"/>
      <c r="B50" s="196"/>
      <c r="C50" s="178"/>
      <c r="D50" s="23" t="s">
        <v>26</v>
      </c>
      <c r="E50" s="27"/>
      <c r="F50" s="27"/>
      <c r="G50" s="28"/>
      <c r="H50" s="23"/>
      <c r="I50" s="23"/>
      <c r="J50" s="23"/>
      <c r="K50" s="29"/>
      <c r="L50" s="25"/>
      <c r="M50" s="193"/>
      <c r="N50" s="22">
        <f t="shared" si="1"/>
        <v>0</v>
      </c>
    </row>
    <row r="51" spans="1:14" ht="17.25" customHeight="1">
      <c r="A51" s="143"/>
      <c r="B51" s="196"/>
      <c r="C51" s="178"/>
      <c r="D51" s="23" t="s">
        <v>27</v>
      </c>
      <c r="E51" s="27"/>
      <c r="F51" s="27"/>
      <c r="G51" s="28"/>
      <c r="H51" s="23"/>
      <c r="I51" s="23"/>
      <c r="J51" s="23"/>
      <c r="K51" s="29"/>
      <c r="L51" s="25"/>
      <c r="M51" s="194"/>
      <c r="N51" s="22">
        <f t="shared" si="1"/>
        <v>0</v>
      </c>
    </row>
    <row r="52" spans="1:14" ht="17.25" customHeight="1">
      <c r="A52" s="183" t="s">
        <v>51</v>
      </c>
      <c r="B52" s="195" t="s">
        <v>52</v>
      </c>
      <c r="C52" s="177" t="s">
        <v>17</v>
      </c>
      <c r="D52" s="23" t="s">
        <v>18</v>
      </c>
      <c r="E52" s="20">
        <f>E53+E54+E55+E56</f>
        <v>1175096</v>
      </c>
      <c r="F52" s="20">
        <f>F53+F54+F55+F56</f>
        <v>351742</v>
      </c>
      <c r="G52" s="21">
        <f>F52/E52</f>
        <v>0.2993304376833893</v>
      </c>
      <c r="H52" s="23"/>
      <c r="I52" s="23"/>
      <c r="J52" s="23"/>
      <c r="K52" s="29"/>
      <c r="L52" s="25"/>
      <c r="M52" s="192" t="s">
        <v>53</v>
      </c>
      <c r="N52" s="22">
        <f t="shared" si="1"/>
        <v>823354</v>
      </c>
    </row>
    <row r="53" spans="1:14" ht="17.25" customHeight="1">
      <c r="A53" s="184"/>
      <c r="B53" s="196"/>
      <c r="C53" s="177"/>
      <c r="D53" s="23" t="s">
        <v>22</v>
      </c>
      <c r="E53" s="27"/>
      <c r="F53" s="27"/>
      <c r="G53" s="28"/>
      <c r="H53" s="23"/>
      <c r="I53" s="23"/>
      <c r="J53" s="23"/>
      <c r="K53" s="29"/>
      <c r="L53" s="25"/>
      <c r="M53" s="193"/>
      <c r="N53" s="22">
        <f t="shared" si="1"/>
        <v>0</v>
      </c>
    </row>
    <row r="54" spans="1:14" ht="17.25" customHeight="1">
      <c r="A54" s="184"/>
      <c r="B54" s="196"/>
      <c r="C54" s="177"/>
      <c r="D54" s="23" t="s">
        <v>23</v>
      </c>
      <c r="E54" s="27">
        <v>1175096</v>
      </c>
      <c r="F54" s="27">
        <v>351742</v>
      </c>
      <c r="G54" s="28">
        <f>F54/E54</f>
        <v>0.2993304376833893</v>
      </c>
      <c r="H54" s="23"/>
      <c r="I54" s="23"/>
      <c r="J54" s="23"/>
      <c r="K54" s="29"/>
      <c r="L54" s="25"/>
      <c r="M54" s="193"/>
      <c r="N54" s="22">
        <f t="shared" si="1"/>
        <v>823354</v>
      </c>
    </row>
    <row r="55" spans="1:14" ht="17.25" customHeight="1">
      <c r="A55" s="143"/>
      <c r="B55" s="196"/>
      <c r="C55" s="178"/>
      <c r="D55" s="23" t="s">
        <v>26</v>
      </c>
      <c r="E55" s="27"/>
      <c r="F55" s="27"/>
      <c r="G55" s="28"/>
      <c r="H55" s="23"/>
      <c r="I55" s="23"/>
      <c r="J55" s="23"/>
      <c r="K55" s="29"/>
      <c r="L55" s="25"/>
      <c r="M55" s="193"/>
      <c r="N55" s="22">
        <f t="shared" si="1"/>
        <v>0</v>
      </c>
    </row>
    <row r="56" spans="1:14" ht="17.25" customHeight="1">
      <c r="A56" s="143"/>
      <c r="B56" s="196"/>
      <c r="C56" s="178"/>
      <c r="D56" s="23" t="s">
        <v>27</v>
      </c>
      <c r="E56" s="27"/>
      <c r="F56" s="27"/>
      <c r="G56" s="28"/>
      <c r="H56" s="23"/>
      <c r="I56" s="23"/>
      <c r="J56" s="23"/>
      <c r="K56" s="29"/>
      <c r="L56" s="25"/>
      <c r="M56" s="194"/>
      <c r="N56" s="22">
        <f t="shared" si="1"/>
        <v>0</v>
      </c>
    </row>
    <row r="57" spans="1:14" ht="17.25" customHeight="1">
      <c r="A57" s="183" t="s">
        <v>54</v>
      </c>
      <c r="B57" s="195" t="s">
        <v>55</v>
      </c>
      <c r="C57" s="177" t="s">
        <v>17</v>
      </c>
      <c r="D57" s="23" t="s">
        <v>18</v>
      </c>
      <c r="E57" s="20">
        <f>E58+E59+E60+E61</f>
        <v>3350500</v>
      </c>
      <c r="F57" s="20">
        <f>F58+F59+F60+F61</f>
        <v>1811699.13</v>
      </c>
      <c r="G57" s="21">
        <f>F57/E57</f>
        <v>0.540725005223101</v>
      </c>
      <c r="H57" s="23"/>
      <c r="I57" s="23"/>
      <c r="J57" s="23"/>
      <c r="K57" s="29"/>
      <c r="L57" s="25"/>
      <c r="M57" s="192" t="s">
        <v>56</v>
      </c>
      <c r="N57" s="22">
        <f t="shared" si="1"/>
        <v>1538800.87</v>
      </c>
    </row>
    <row r="58" spans="1:14" ht="17.25" customHeight="1">
      <c r="A58" s="184"/>
      <c r="B58" s="196"/>
      <c r="C58" s="177"/>
      <c r="D58" s="23" t="s">
        <v>22</v>
      </c>
      <c r="E58" s="27"/>
      <c r="F58" s="27"/>
      <c r="G58" s="28"/>
      <c r="H58" s="23"/>
      <c r="I58" s="23"/>
      <c r="J58" s="23"/>
      <c r="K58" s="29"/>
      <c r="L58" s="25"/>
      <c r="M58" s="193"/>
      <c r="N58" s="22">
        <f t="shared" si="1"/>
        <v>0</v>
      </c>
    </row>
    <row r="59" spans="1:14" ht="17.25" customHeight="1">
      <c r="A59" s="184"/>
      <c r="B59" s="196"/>
      <c r="C59" s="177"/>
      <c r="D59" s="23" t="s">
        <v>23</v>
      </c>
      <c r="E59" s="27"/>
      <c r="F59" s="27"/>
      <c r="G59" s="28"/>
      <c r="H59" s="23"/>
      <c r="I59" s="23"/>
      <c r="J59" s="23"/>
      <c r="K59" s="29"/>
      <c r="L59" s="25"/>
      <c r="M59" s="193"/>
      <c r="N59" s="22">
        <f t="shared" si="1"/>
        <v>0</v>
      </c>
    </row>
    <row r="60" spans="1:14" ht="17.25" customHeight="1">
      <c r="A60" s="143"/>
      <c r="B60" s="196"/>
      <c r="C60" s="178"/>
      <c r="D60" s="23" t="s">
        <v>26</v>
      </c>
      <c r="E60" s="27"/>
      <c r="F60" s="27"/>
      <c r="G60" s="28"/>
      <c r="H60" s="23"/>
      <c r="I60" s="23"/>
      <c r="J60" s="23"/>
      <c r="K60" s="29"/>
      <c r="L60" s="25"/>
      <c r="M60" s="193"/>
      <c r="N60" s="22">
        <f t="shared" si="1"/>
        <v>0</v>
      </c>
    </row>
    <row r="61" spans="1:14" ht="28.5" customHeight="1">
      <c r="A61" s="143"/>
      <c r="B61" s="196"/>
      <c r="C61" s="178"/>
      <c r="D61" s="23" t="s">
        <v>27</v>
      </c>
      <c r="E61" s="27">
        <v>3350500</v>
      </c>
      <c r="F61" s="27">
        <v>1811699.13</v>
      </c>
      <c r="G61" s="28">
        <f>F61/E61</f>
        <v>0.540725005223101</v>
      </c>
      <c r="H61" s="23"/>
      <c r="I61" s="23"/>
      <c r="J61" s="23"/>
      <c r="K61" s="29"/>
      <c r="L61" s="25"/>
      <c r="M61" s="194"/>
      <c r="N61" s="22">
        <f t="shared" si="1"/>
        <v>1538800.87</v>
      </c>
    </row>
    <row r="62" spans="1:14" ht="54.75" customHeight="1">
      <c r="A62" s="167" t="s">
        <v>57</v>
      </c>
      <c r="B62" s="145" t="s">
        <v>58</v>
      </c>
      <c r="C62" s="177" t="s">
        <v>17</v>
      </c>
      <c r="D62" s="23" t="s">
        <v>18</v>
      </c>
      <c r="E62" s="20">
        <f>E63+E64+E65+E66</f>
        <v>626799856.97</v>
      </c>
      <c r="F62" s="20">
        <f>F63+F64+F65+F66</f>
        <v>477633342.06</v>
      </c>
      <c r="G62" s="21">
        <f aca="true" t="shared" si="4" ref="G62:G71">F62/E62</f>
        <v>0.7620189072296814</v>
      </c>
      <c r="H62" s="129" t="s">
        <v>59</v>
      </c>
      <c r="I62" s="197" t="s">
        <v>60</v>
      </c>
      <c r="J62" s="154">
        <v>52.3</v>
      </c>
      <c r="K62" s="199">
        <f>J62/I62</f>
        <v>98.67924528301886</v>
      </c>
      <c r="L62" s="166" t="s">
        <v>263</v>
      </c>
      <c r="M62" s="171"/>
      <c r="N62" s="22">
        <f t="shared" si="1"/>
        <v>149166514.91000003</v>
      </c>
    </row>
    <row r="63" spans="1:14" ht="35.25" customHeight="1">
      <c r="A63" s="168"/>
      <c r="B63" s="146"/>
      <c r="C63" s="177"/>
      <c r="D63" s="23" t="s">
        <v>22</v>
      </c>
      <c r="E63" s="20">
        <f aca="true" t="shared" si="5" ref="E63:F66">E68+E119</f>
        <v>286106236.97</v>
      </c>
      <c r="F63" s="20">
        <f t="shared" si="5"/>
        <v>222782472.16</v>
      </c>
      <c r="G63" s="21">
        <f t="shared" si="4"/>
        <v>0.7786704495482917</v>
      </c>
      <c r="H63" s="151"/>
      <c r="I63" s="198"/>
      <c r="J63" s="155"/>
      <c r="K63" s="200"/>
      <c r="L63" s="151"/>
      <c r="M63" s="159"/>
      <c r="N63" s="22">
        <f t="shared" si="1"/>
        <v>63323764.81000003</v>
      </c>
    </row>
    <row r="64" spans="1:14" ht="37.5" customHeight="1">
      <c r="A64" s="168"/>
      <c r="B64" s="146"/>
      <c r="C64" s="177"/>
      <c r="D64" s="23" t="s">
        <v>23</v>
      </c>
      <c r="E64" s="20">
        <f t="shared" si="5"/>
        <v>306173920</v>
      </c>
      <c r="F64" s="20">
        <f t="shared" si="5"/>
        <v>237964632.9</v>
      </c>
      <c r="G64" s="21">
        <f t="shared" si="4"/>
        <v>0.7772204533292711</v>
      </c>
      <c r="H64" s="129" t="s">
        <v>61</v>
      </c>
      <c r="I64" s="154">
        <v>73</v>
      </c>
      <c r="J64" s="154">
        <v>76</v>
      </c>
      <c r="K64" s="201">
        <f>J64/I64</f>
        <v>1.0410958904109588</v>
      </c>
      <c r="L64" s="204"/>
      <c r="M64" s="205"/>
      <c r="N64" s="22">
        <f t="shared" si="1"/>
        <v>68209287.1</v>
      </c>
    </row>
    <row r="65" spans="1:14" ht="24.75" customHeight="1">
      <c r="A65" s="143"/>
      <c r="B65" s="147"/>
      <c r="C65" s="178"/>
      <c r="D65" s="23" t="s">
        <v>26</v>
      </c>
      <c r="E65" s="20">
        <f t="shared" si="5"/>
        <v>0</v>
      </c>
      <c r="F65" s="20">
        <f t="shared" si="5"/>
        <v>0</v>
      </c>
      <c r="G65" s="21">
        <v>0</v>
      </c>
      <c r="H65" s="163"/>
      <c r="I65" s="165"/>
      <c r="J65" s="165"/>
      <c r="K65" s="202"/>
      <c r="L65" s="165"/>
      <c r="M65" s="206"/>
      <c r="N65" s="22">
        <f t="shared" si="1"/>
        <v>0</v>
      </c>
    </row>
    <row r="66" spans="1:14" ht="33.75" customHeight="1">
      <c r="A66" s="144"/>
      <c r="B66" s="148"/>
      <c r="C66" s="178"/>
      <c r="D66" s="23" t="s">
        <v>27</v>
      </c>
      <c r="E66" s="20">
        <f t="shared" si="5"/>
        <v>34519700</v>
      </c>
      <c r="F66" s="20">
        <f t="shared" si="5"/>
        <v>16886237</v>
      </c>
      <c r="G66" s="21">
        <f t="shared" si="4"/>
        <v>0.4891768178750105</v>
      </c>
      <c r="H66" s="151"/>
      <c r="I66" s="155"/>
      <c r="J66" s="155"/>
      <c r="K66" s="203"/>
      <c r="L66" s="155"/>
      <c r="M66" s="207"/>
      <c r="N66" s="22">
        <f t="shared" si="1"/>
        <v>17633463</v>
      </c>
    </row>
    <row r="67" spans="1:14" ht="45.75" customHeight="1">
      <c r="A67" s="208" t="s">
        <v>62</v>
      </c>
      <c r="B67" s="173" t="s">
        <v>63</v>
      </c>
      <c r="C67" s="177" t="s">
        <v>17</v>
      </c>
      <c r="D67" s="16" t="s">
        <v>18</v>
      </c>
      <c r="E67" s="20">
        <f>E68+E69+E70+E71</f>
        <v>407546428</v>
      </c>
      <c r="F67" s="20">
        <f>F68+F69+F70+F71</f>
        <v>313952541.81</v>
      </c>
      <c r="G67" s="21">
        <f t="shared" si="4"/>
        <v>0.7703479168022545</v>
      </c>
      <c r="H67" s="212" t="s">
        <v>64</v>
      </c>
      <c r="I67" s="154">
        <v>1.69</v>
      </c>
      <c r="J67" s="154">
        <v>1.59</v>
      </c>
      <c r="K67" s="201">
        <v>1.0410958904109588</v>
      </c>
      <c r="L67" s="214"/>
      <c r="M67" s="171"/>
      <c r="N67" s="22">
        <f t="shared" si="1"/>
        <v>93593886.19</v>
      </c>
    </row>
    <row r="68" spans="1:14" ht="69" customHeight="1">
      <c r="A68" s="209"/>
      <c r="B68" s="174"/>
      <c r="C68" s="177"/>
      <c r="D68" s="23" t="s">
        <v>22</v>
      </c>
      <c r="E68" s="27">
        <f>E78+E83+E89+E94+E99+E104+E109+E114</f>
        <v>99968803</v>
      </c>
      <c r="F68" s="27">
        <f>F78+F83+F89+F94+F99+F104+F109+F114</f>
        <v>75453153.34</v>
      </c>
      <c r="G68" s="28">
        <f t="shared" si="4"/>
        <v>0.7547669980603849</v>
      </c>
      <c r="H68" s="213"/>
      <c r="I68" s="155"/>
      <c r="J68" s="157"/>
      <c r="K68" s="203"/>
      <c r="L68" s="153"/>
      <c r="M68" s="159"/>
      <c r="N68" s="22">
        <f t="shared" si="1"/>
        <v>24515649.659999996</v>
      </c>
    </row>
    <row r="69" spans="1:14" ht="32.25" customHeight="1">
      <c r="A69" s="209"/>
      <c r="B69" s="174"/>
      <c r="C69" s="177"/>
      <c r="D69" s="23" t="s">
        <v>23</v>
      </c>
      <c r="E69" s="27">
        <f>E74+E79+E84+E90+E95+E100+E105+E110+E115</f>
        <v>306173920</v>
      </c>
      <c r="F69" s="27">
        <f>F74+F79+F84+F90+F95+F100+F105+F110+F115</f>
        <v>237964632.9</v>
      </c>
      <c r="G69" s="28">
        <f t="shared" si="4"/>
        <v>0.7772204533292711</v>
      </c>
      <c r="H69" s="215" t="s">
        <v>65</v>
      </c>
      <c r="I69" s="154">
        <v>100</v>
      </c>
      <c r="J69" s="154">
        <v>98.69</v>
      </c>
      <c r="K69" s="201">
        <f>J69/I69</f>
        <v>0.9869</v>
      </c>
      <c r="L69" s="214"/>
      <c r="M69" s="171"/>
      <c r="N69" s="22">
        <f t="shared" si="1"/>
        <v>68209287.1</v>
      </c>
    </row>
    <row r="70" spans="1:14" ht="29.25" customHeight="1">
      <c r="A70" s="210"/>
      <c r="B70" s="175"/>
      <c r="C70" s="178"/>
      <c r="D70" s="23" t="s">
        <v>26</v>
      </c>
      <c r="E70" s="30">
        <f>E80+E86+E91+E96+E106+E111+E116</f>
        <v>0</v>
      </c>
      <c r="F70" s="31">
        <f>F80+F86+F91+F96+F106+F111+F116</f>
        <v>0</v>
      </c>
      <c r="G70" s="32">
        <v>0</v>
      </c>
      <c r="H70" s="216"/>
      <c r="I70" s="155"/>
      <c r="J70" s="157"/>
      <c r="K70" s="203"/>
      <c r="L70" s="153"/>
      <c r="M70" s="159"/>
      <c r="N70" s="22">
        <f t="shared" si="1"/>
        <v>0</v>
      </c>
    </row>
    <row r="71" spans="1:14" ht="67.5" customHeight="1">
      <c r="A71" s="211"/>
      <c r="B71" s="176"/>
      <c r="C71" s="178"/>
      <c r="D71" s="23" t="s">
        <v>27</v>
      </c>
      <c r="E71" s="30">
        <f>E76+E81+E87+E92+E97+E102+E107+E112+E117</f>
        <v>1403705</v>
      </c>
      <c r="F71" s="31">
        <v>534755.5700000001</v>
      </c>
      <c r="G71" s="32">
        <f t="shared" si="4"/>
        <v>0.38096008064372505</v>
      </c>
      <c r="H71" s="33" t="s">
        <v>66</v>
      </c>
      <c r="I71" s="34">
        <v>100</v>
      </c>
      <c r="J71" s="34">
        <v>99.5</v>
      </c>
      <c r="K71" s="35">
        <f>J71/I71</f>
        <v>0.995</v>
      </c>
      <c r="L71" s="24"/>
      <c r="M71" s="19"/>
      <c r="N71" s="22">
        <f t="shared" si="1"/>
        <v>868949.4299999999</v>
      </c>
    </row>
    <row r="72" spans="1:14" ht="19.5" customHeight="1">
      <c r="A72" s="208" t="s">
        <v>67</v>
      </c>
      <c r="B72" s="217" t="s">
        <v>68</v>
      </c>
      <c r="C72" s="177" t="s">
        <v>17</v>
      </c>
      <c r="D72" s="36" t="s">
        <v>18</v>
      </c>
      <c r="E72" s="112">
        <f>E74</f>
        <v>117343741.8</v>
      </c>
      <c r="F72" s="112">
        <f>F74</f>
        <v>89919743.08</v>
      </c>
      <c r="G72" s="37">
        <f>F72/E72</f>
        <v>0.7662934699428513</v>
      </c>
      <c r="H72" s="221" t="s">
        <v>69</v>
      </c>
      <c r="I72" s="38"/>
      <c r="J72" s="38"/>
      <c r="K72" s="39"/>
      <c r="L72" s="40"/>
      <c r="M72" s="41"/>
      <c r="N72" s="22">
        <f aca="true" t="shared" si="6" ref="N72:N135">E72-F72</f>
        <v>27423998.72</v>
      </c>
    </row>
    <row r="73" spans="1:14" ht="19.5" customHeight="1">
      <c r="A73" s="209"/>
      <c r="B73" s="218"/>
      <c r="C73" s="177"/>
      <c r="D73" s="23" t="s">
        <v>22</v>
      </c>
      <c r="E73" s="113"/>
      <c r="F73" s="113"/>
      <c r="G73" s="42"/>
      <c r="H73" s="147"/>
      <c r="I73" s="43"/>
      <c r="J73" s="43"/>
      <c r="K73" s="44"/>
      <c r="L73" s="45"/>
      <c r="M73" s="46"/>
      <c r="N73" s="22">
        <f t="shared" si="6"/>
        <v>0</v>
      </c>
    </row>
    <row r="74" spans="1:14" ht="19.5" customHeight="1">
      <c r="A74" s="209"/>
      <c r="B74" s="218"/>
      <c r="C74" s="177"/>
      <c r="D74" s="23" t="s">
        <v>23</v>
      </c>
      <c r="E74" s="113">
        <v>117343741.8</v>
      </c>
      <c r="F74" s="113">
        <v>89919743.08</v>
      </c>
      <c r="G74" s="47">
        <f>F74/E74</f>
        <v>0.7662934699428513</v>
      </c>
      <c r="H74" s="147"/>
      <c r="I74" s="48">
        <v>100</v>
      </c>
      <c r="J74" s="48">
        <v>100</v>
      </c>
      <c r="K74" s="49">
        <f>J74/I74</f>
        <v>1</v>
      </c>
      <c r="L74" s="50"/>
      <c r="M74" s="46"/>
      <c r="N74" s="22">
        <f t="shared" si="6"/>
        <v>27423998.72</v>
      </c>
    </row>
    <row r="75" spans="1:14" ht="19.5" customHeight="1">
      <c r="A75" s="210"/>
      <c r="B75" s="219"/>
      <c r="C75" s="178"/>
      <c r="D75" s="23" t="s">
        <v>26</v>
      </c>
      <c r="E75" s="113"/>
      <c r="F75" s="113"/>
      <c r="G75" s="42"/>
      <c r="H75" s="147"/>
      <c r="I75" s="51"/>
      <c r="J75" s="48"/>
      <c r="K75" s="49"/>
      <c r="L75" s="50"/>
      <c r="M75" s="46"/>
      <c r="N75" s="22">
        <f t="shared" si="6"/>
        <v>0</v>
      </c>
    </row>
    <row r="76" spans="1:14" ht="19.5" customHeight="1">
      <c r="A76" s="211"/>
      <c r="B76" s="220"/>
      <c r="C76" s="178"/>
      <c r="D76" s="23" t="s">
        <v>27</v>
      </c>
      <c r="E76" s="113"/>
      <c r="F76" s="113"/>
      <c r="G76" s="42"/>
      <c r="H76" s="148"/>
      <c r="I76" s="51"/>
      <c r="J76" s="48"/>
      <c r="K76" s="52"/>
      <c r="L76" s="50"/>
      <c r="M76" s="46"/>
      <c r="N76" s="22">
        <f t="shared" si="6"/>
        <v>0</v>
      </c>
    </row>
    <row r="77" spans="1:14" ht="18.75" customHeight="1">
      <c r="A77" s="222" t="s">
        <v>70</v>
      </c>
      <c r="B77" s="217" t="s">
        <v>71</v>
      </c>
      <c r="C77" s="177" t="s">
        <v>17</v>
      </c>
      <c r="D77" s="36" t="s">
        <v>18</v>
      </c>
      <c r="E77" s="112">
        <f>SUM(E78:E79)</f>
        <v>137514399.3</v>
      </c>
      <c r="F77" s="112">
        <f>SUM(F78:F79)</f>
        <v>106034155.14</v>
      </c>
      <c r="G77" s="53">
        <f>F77/E77</f>
        <v>0.7710767430883871</v>
      </c>
      <c r="H77" s="221" t="s">
        <v>72</v>
      </c>
      <c r="I77" s="54"/>
      <c r="J77" s="54"/>
      <c r="K77" s="55"/>
      <c r="L77" s="56"/>
      <c r="M77" s="41"/>
      <c r="N77" s="22">
        <f t="shared" si="6"/>
        <v>31480244.16000001</v>
      </c>
    </row>
    <row r="78" spans="1:14" ht="18.75" customHeight="1">
      <c r="A78" s="223"/>
      <c r="B78" s="219"/>
      <c r="C78" s="177"/>
      <c r="D78" s="23" t="s">
        <v>22</v>
      </c>
      <c r="E78" s="113"/>
      <c r="F78" s="113"/>
      <c r="G78" s="57"/>
      <c r="H78" s="224"/>
      <c r="I78" s="51">
        <v>1</v>
      </c>
      <c r="J78" s="51">
        <v>1</v>
      </c>
      <c r="K78" s="49">
        <f>J78/I78</f>
        <v>1</v>
      </c>
      <c r="L78" s="50"/>
      <c r="M78" s="46"/>
      <c r="N78" s="22">
        <f t="shared" si="6"/>
        <v>0</v>
      </c>
    </row>
    <row r="79" spans="1:14" ht="18.75" customHeight="1">
      <c r="A79" s="223"/>
      <c r="B79" s="219"/>
      <c r="C79" s="177"/>
      <c r="D79" s="23" t="s">
        <v>23</v>
      </c>
      <c r="E79" s="113">
        <v>137514399.3</v>
      </c>
      <c r="F79" s="113">
        <v>106034155.14</v>
      </c>
      <c r="G79" s="58">
        <f>F79/E79</f>
        <v>0.7710767430883871</v>
      </c>
      <c r="H79" s="225"/>
      <c r="I79" s="59"/>
      <c r="J79" s="60"/>
      <c r="K79" s="52"/>
      <c r="L79" s="61"/>
      <c r="M79" s="62"/>
      <c r="N79" s="22">
        <f t="shared" si="6"/>
        <v>31480244.16000001</v>
      </c>
    </row>
    <row r="80" spans="1:14" ht="28.5" customHeight="1">
      <c r="A80" s="210"/>
      <c r="B80" s="219"/>
      <c r="C80" s="178"/>
      <c r="D80" s="23" t="s">
        <v>26</v>
      </c>
      <c r="E80" s="113"/>
      <c r="F80" s="113"/>
      <c r="G80" s="57"/>
      <c r="H80" s="226" t="s">
        <v>73</v>
      </c>
      <c r="I80" s="51"/>
      <c r="J80" s="48"/>
      <c r="K80" s="44"/>
      <c r="L80" s="40"/>
      <c r="M80" s="46"/>
      <c r="N80" s="22">
        <f t="shared" si="6"/>
        <v>0</v>
      </c>
    </row>
    <row r="81" spans="1:14" ht="18.75" customHeight="1" thickBot="1">
      <c r="A81" s="211"/>
      <c r="B81" s="220"/>
      <c r="C81" s="178"/>
      <c r="D81" s="23" t="s">
        <v>27</v>
      </c>
      <c r="E81" s="113"/>
      <c r="F81" s="113"/>
      <c r="G81" s="57"/>
      <c r="H81" s="227"/>
      <c r="I81" s="51">
        <v>1</v>
      </c>
      <c r="J81" s="51">
        <v>1</v>
      </c>
      <c r="K81" s="63">
        <f>J81/I81</f>
        <v>1</v>
      </c>
      <c r="L81" s="64"/>
      <c r="M81" s="46"/>
      <c r="N81" s="22">
        <f t="shared" si="6"/>
        <v>0</v>
      </c>
    </row>
    <row r="82" spans="1:14" ht="21" customHeight="1">
      <c r="A82" s="222" t="s">
        <v>74</v>
      </c>
      <c r="B82" s="217" t="s">
        <v>75</v>
      </c>
      <c r="C82" s="169" t="s">
        <v>17</v>
      </c>
      <c r="D82" s="36" t="s">
        <v>18</v>
      </c>
      <c r="E82" s="112">
        <f>E84</f>
        <v>39462578.9</v>
      </c>
      <c r="F82" s="112">
        <f>F84</f>
        <v>34551627.22</v>
      </c>
      <c r="G82" s="57">
        <f>F82/E82</f>
        <v>0.8755542132093146</v>
      </c>
      <c r="I82" s="38"/>
      <c r="J82" s="38"/>
      <c r="K82" s="44"/>
      <c r="L82" s="40"/>
      <c r="M82" s="41"/>
      <c r="N82" s="22">
        <f t="shared" si="6"/>
        <v>4910951.68</v>
      </c>
    </row>
    <row r="83" spans="1:14" ht="15" customHeight="1">
      <c r="A83" s="223"/>
      <c r="B83" s="219"/>
      <c r="C83" s="170"/>
      <c r="D83" s="23" t="s">
        <v>22</v>
      </c>
      <c r="E83" s="113"/>
      <c r="F83" s="113"/>
      <c r="G83" s="113"/>
      <c r="H83" s="42"/>
      <c r="I83" s="65"/>
      <c r="J83" s="65"/>
      <c r="K83" s="66"/>
      <c r="L83" s="67"/>
      <c r="M83" s="68"/>
      <c r="N83" s="22">
        <f t="shared" si="6"/>
        <v>0</v>
      </c>
    </row>
    <row r="84" spans="1:14" ht="27" customHeight="1">
      <c r="A84" s="223"/>
      <c r="B84" s="219"/>
      <c r="C84" s="170"/>
      <c r="D84" s="23" t="s">
        <v>23</v>
      </c>
      <c r="E84" s="228">
        <v>39462578.9</v>
      </c>
      <c r="F84" s="228">
        <v>34551627.22</v>
      </c>
      <c r="G84" s="230">
        <f>F84/E84</f>
        <v>0.8755542132093146</v>
      </c>
      <c r="H84" s="69"/>
      <c r="I84" s="65"/>
      <c r="J84" s="70"/>
      <c r="K84" s="66"/>
      <c r="L84" s="67"/>
      <c r="M84" s="68"/>
      <c r="N84" s="22">
        <f t="shared" si="6"/>
        <v>4910951.68</v>
      </c>
    </row>
    <row r="85" spans="1:14" ht="57" customHeight="1" hidden="1">
      <c r="A85" s="210"/>
      <c r="B85" s="219"/>
      <c r="C85" s="147"/>
      <c r="D85" s="23"/>
      <c r="E85" s="229"/>
      <c r="F85" s="229"/>
      <c r="G85" s="231"/>
      <c r="H85" s="71" t="s">
        <v>76</v>
      </c>
      <c r="I85" s="65">
        <v>100</v>
      </c>
      <c r="J85" s="65">
        <v>100</v>
      </c>
      <c r="K85" s="66">
        <f>J85/I85</f>
        <v>1</v>
      </c>
      <c r="L85" s="67"/>
      <c r="M85" s="68"/>
      <c r="N85" s="22">
        <f t="shared" si="6"/>
        <v>0</v>
      </c>
    </row>
    <row r="86" spans="1:14" ht="18.75" customHeight="1">
      <c r="A86" s="210"/>
      <c r="B86" s="219"/>
      <c r="C86" s="147"/>
      <c r="D86" s="23" t="s">
        <v>26</v>
      </c>
      <c r="E86" s="114"/>
      <c r="F86" s="114"/>
      <c r="G86" s="118"/>
      <c r="H86" s="71"/>
      <c r="I86" s="65"/>
      <c r="J86" s="65"/>
      <c r="K86" s="66"/>
      <c r="L86" s="67"/>
      <c r="M86" s="68"/>
      <c r="N86" s="22">
        <f t="shared" si="6"/>
        <v>0</v>
      </c>
    </row>
    <row r="87" spans="1:14" ht="24.75" customHeight="1">
      <c r="A87" s="211"/>
      <c r="B87" s="220"/>
      <c r="C87" s="148"/>
      <c r="D87" s="23" t="s">
        <v>27</v>
      </c>
      <c r="E87" s="114"/>
      <c r="F87" s="114"/>
      <c r="G87" s="118"/>
      <c r="H87" s="71"/>
      <c r="I87" s="65"/>
      <c r="J87" s="65"/>
      <c r="K87" s="66"/>
      <c r="L87" s="67"/>
      <c r="M87" s="68"/>
      <c r="N87" s="22">
        <f t="shared" si="6"/>
        <v>0</v>
      </c>
    </row>
    <row r="88" spans="1:14" ht="24.75" customHeight="1">
      <c r="A88" s="232" t="s">
        <v>77</v>
      </c>
      <c r="B88" s="217" t="s">
        <v>78</v>
      </c>
      <c r="C88" s="234" t="s">
        <v>17</v>
      </c>
      <c r="D88" s="36" t="s">
        <v>18</v>
      </c>
      <c r="E88" s="115">
        <f>E89+E90+E91+E92</f>
        <v>4583344</v>
      </c>
      <c r="F88" s="115">
        <f>F89+F90+F91+F92</f>
        <v>2978407.28</v>
      </c>
      <c r="G88" s="119">
        <f>F88/E88</f>
        <v>0.6498328032982031</v>
      </c>
      <c r="H88" s="71"/>
      <c r="I88" s="65"/>
      <c r="J88" s="65"/>
      <c r="K88" s="66"/>
      <c r="L88" s="67"/>
      <c r="M88" s="68"/>
      <c r="N88" s="22">
        <f t="shared" si="6"/>
        <v>1604936.7200000002</v>
      </c>
    </row>
    <row r="89" spans="1:14" ht="24.75" customHeight="1">
      <c r="A89" s="233"/>
      <c r="B89" s="219"/>
      <c r="C89" s="147"/>
      <c r="D89" s="23" t="s">
        <v>22</v>
      </c>
      <c r="E89" s="114"/>
      <c r="F89" s="114"/>
      <c r="G89" s="118"/>
      <c r="H89" s="71"/>
      <c r="I89" s="65"/>
      <c r="J89" s="65"/>
      <c r="K89" s="66"/>
      <c r="L89" s="67"/>
      <c r="M89" s="68"/>
      <c r="N89" s="22">
        <f t="shared" si="6"/>
        <v>0</v>
      </c>
    </row>
    <row r="90" spans="1:14" ht="24.75" customHeight="1">
      <c r="A90" s="233"/>
      <c r="B90" s="219"/>
      <c r="C90" s="147"/>
      <c r="D90" s="23" t="s">
        <v>23</v>
      </c>
      <c r="E90" s="114">
        <v>4583344</v>
      </c>
      <c r="F90" s="114">
        <v>2978407.28</v>
      </c>
      <c r="G90" s="118">
        <f>F90/E90</f>
        <v>0.6498328032982031</v>
      </c>
      <c r="H90" s="71"/>
      <c r="I90" s="65"/>
      <c r="J90" s="65"/>
      <c r="K90" s="66"/>
      <c r="L90" s="67"/>
      <c r="M90" s="68"/>
      <c r="N90" s="22">
        <f t="shared" si="6"/>
        <v>1604936.7200000002</v>
      </c>
    </row>
    <row r="91" spans="1:14" ht="24.75" customHeight="1">
      <c r="A91" s="233"/>
      <c r="B91" s="219"/>
      <c r="C91" s="147"/>
      <c r="D91" s="23" t="s">
        <v>26</v>
      </c>
      <c r="E91" s="114"/>
      <c r="F91" s="114"/>
      <c r="G91" s="118"/>
      <c r="H91" s="71"/>
      <c r="I91" s="65"/>
      <c r="J91" s="65"/>
      <c r="K91" s="66"/>
      <c r="L91" s="67"/>
      <c r="M91" s="68"/>
      <c r="N91" s="22">
        <f t="shared" si="6"/>
        <v>0</v>
      </c>
    </row>
    <row r="92" spans="1:14" ht="24.75" customHeight="1">
      <c r="A92" s="211"/>
      <c r="B92" s="220"/>
      <c r="C92" s="148"/>
      <c r="D92" s="23" t="s">
        <v>27</v>
      </c>
      <c r="E92" s="114"/>
      <c r="F92" s="114"/>
      <c r="G92" s="118"/>
      <c r="H92" s="71"/>
      <c r="I92" s="65"/>
      <c r="J92" s="65"/>
      <c r="K92" s="66"/>
      <c r="L92" s="67"/>
      <c r="M92" s="68"/>
      <c r="N92" s="22">
        <f t="shared" si="6"/>
        <v>0</v>
      </c>
    </row>
    <row r="93" spans="1:14" s="75" customFormat="1" ht="21" customHeight="1">
      <c r="A93" s="222" t="s">
        <v>79</v>
      </c>
      <c r="B93" s="217" t="s">
        <v>80</v>
      </c>
      <c r="C93" s="234" t="s">
        <v>17</v>
      </c>
      <c r="D93" s="36" t="s">
        <v>18</v>
      </c>
      <c r="E93" s="116">
        <f>E95</f>
        <v>5476997</v>
      </c>
      <c r="F93" s="116">
        <f>F95</f>
        <v>3519935.87</v>
      </c>
      <c r="G93" s="57">
        <f>F93/E93</f>
        <v>0.6426762457602223</v>
      </c>
      <c r="H93" s="72"/>
      <c r="I93" s="73"/>
      <c r="J93" s="73"/>
      <c r="K93" s="66"/>
      <c r="L93" s="74"/>
      <c r="M93" s="74"/>
      <c r="N93" s="22">
        <f t="shared" si="6"/>
        <v>1957061.13</v>
      </c>
    </row>
    <row r="94" spans="1:14" s="75" customFormat="1" ht="21" customHeight="1">
      <c r="A94" s="223"/>
      <c r="B94" s="219"/>
      <c r="C94" s="147"/>
      <c r="D94" s="23" t="s">
        <v>22</v>
      </c>
      <c r="E94" s="116"/>
      <c r="F94" s="116"/>
      <c r="G94" s="57"/>
      <c r="H94" s="76"/>
      <c r="I94" s="77"/>
      <c r="J94" s="78"/>
      <c r="K94" s="49"/>
      <c r="L94" s="79"/>
      <c r="M94" s="80"/>
      <c r="N94" s="22">
        <f t="shared" si="6"/>
        <v>0</v>
      </c>
    </row>
    <row r="95" spans="1:14" s="75" customFormat="1" ht="21" customHeight="1">
      <c r="A95" s="223"/>
      <c r="B95" s="219"/>
      <c r="C95" s="147"/>
      <c r="D95" s="23" t="s">
        <v>23</v>
      </c>
      <c r="E95" s="116">
        <v>5476997</v>
      </c>
      <c r="F95" s="116">
        <v>3519935.87</v>
      </c>
      <c r="G95" s="57">
        <f>F95/E95</f>
        <v>0.6426762457602223</v>
      </c>
      <c r="H95" s="81"/>
      <c r="I95" s="82"/>
      <c r="J95" s="83"/>
      <c r="K95" s="52"/>
      <c r="L95" s="84"/>
      <c r="M95" s="85"/>
      <c r="N95" s="22">
        <f t="shared" si="6"/>
        <v>1957061.13</v>
      </c>
    </row>
    <row r="96" spans="1:14" s="75" customFormat="1" ht="21" customHeight="1">
      <c r="A96" s="210"/>
      <c r="B96" s="219"/>
      <c r="C96" s="147"/>
      <c r="D96" s="23" t="s">
        <v>26</v>
      </c>
      <c r="E96" s="116"/>
      <c r="F96" s="116"/>
      <c r="G96" s="57"/>
      <c r="H96" s="76"/>
      <c r="I96" s="77"/>
      <c r="J96" s="78"/>
      <c r="K96" s="49"/>
      <c r="L96" s="79"/>
      <c r="M96" s="80"/>
      <c r="N96" s="22">
        <f t="shared" si="6"/>
        <v>0</v>
      </c>
    </row>
    <row r="97" spans="1:14" s="75" customFormat="1" ht="21" customHeight="1">
      <c r="A97" s="211"/>
      <c r="B97" s="220"/>
      <c r="C97" s="148"/>
      <c r="D97" s="23" t="s">
        <v>27</v>
      </c>
      <c r="E97" s="116"/>
      <c r="F97" s="116"/>
      <c r="G97" s="57"/>
      <c r="H97" s="81"/>
      <c r="I97" s="82"/>
      <c r="J97" s="83"/>
      <c r="K97" s="52"/>
      <c r="L97" s="84"/>
      <c r="M97" s="85"/>
      <c r="N97" s="22">
        <f t="shared" si="6"/>
        <v>0</v>
      </c>
    </row>
    <row r="98" spans="1:14" s="75" customFormat="1" ht="21" customHeight="1">
      <c r="A98" s="222" t="s">
        <v>81</v>
      </c>
      <c r="B98" s="217" t="s">
        <v>82</v>
      </c>
      <c r="C98" s="234" t="s">
        <v>17</v>
      </c>
      <c r="D98" s="36" t="s">
        <v>18</v>
      </c>
      <c r="E98" s="117">
        <f>E99+E100+E101+E102</f>
        <v>286459</v>
      </c>
      <c r="F98" s="117">
        <f>F99+F100+F101+F102</f>
        <v>270764.31</v>
      </c>
      <c r="G98" s="57">
        <f>F98/E98</f>
        <v>0.9452113915080343</v>
      </c>
      <c r="H98" s="76"/>
      <c r="I98" s="77"/>
      <c r="J98" s="78"/>
      <c r="K98" s="49"/>
      <c r="L98" s="79"/>
      <c r="M98" s="80"/>
      <c r="N98" s="22">
        <f t="shared" si="6"/>
        <v>15694.690000000002</v>
      </c>
    </row>
    <row r="99" spans="1:14" s="75" customFormat="1" ht="21" customHeight="1">
      <c r="A99" s="223"/>
      <c r="B99" s="219"/>
      <c r="C99" s="147"/>
      <c r="D99" s="23" t="s">
        <v>22</v>
      </c>
      <c r="E99" s="116"/>
      <c r="F99" s="116"/>
      <c r="G99" s="57"/>
      <c r="H99" s="76"/>
      <c r="I99" s="77"/>
      <c r="J99" s="78"/>
      <c r="K99" s="49"/>
      <c r="L99" s="79"/>
      <c r="M99" s="80"/>
      <c r="N99" s="22">
        <f t="shared" si="6"/>
        <v>0</v>
      </c>
    </row>
    <row r="100" spans="1:14" s="75" customFormat="1" ht="21" customHeight="1">
      <c r="A100" s="223"/>
      <c r="B100" s="219"/>
      <c r="C100" s="147"/>
      <c r="D100" s="23" t="s">
        <v>23</v>
      </c>
      <c r="E100" s="116">
        <v>286459</v>
      </c>
      <c r="F100" s="116">
        <v>270764.31</v>
      </c>
      <c r="G100" s="57">
        <f>F100/E100</f>
        <v>0.9452113915080343</v>
      </c>
      <c r="H100" s="76"/>
      <c r="I100" s="77"/>
      <c r="J100" s="78"/>
      <c r="K100" s="49"/>
      <c r="L100" s="79"/>
      <c r="M100" s="80"/>
      <c r="N100" s="22">
        <f t="shared" si="6"/>
        <v>15694.690000000002</v>
      </c>
    </row>
    <row r="101" spans="1:14" s="75" customFormat="1" ht="21" customHeight="1">
      <c r="A101" s="210"/>
      <c r="B101" s="219"/>
      <c r="C101" s="147"/>
      <c r="D101" s="23" t="s">
        <v>26</v>
      </c>
      <c r="E101" s="116"/>
      <c r="F101" s="116"/>
      <c r="G101" s="57"/>
      <c r="H101" s="76"/>
      <c r="I101" s="77"/>
      <c r="J101" s="78"/>
      <c r="K101" s="49"/>
      <c r="L101" s="79"/>
      <c r="M101" s="80"/>
      <c r="N101" s="22">
        <f t="shared" si="6"/>
        <v>0</v>
      </c>
    </row>
    <row r="102" spans="1:14" s="75" customFormat="1" ht="21" customHeight="1">
      <c r="A102" s="211"/>
      <c r="B102" s="220"/>
      <c r="C102" s="148"/>
      <c r="D102" s="23" t="s">
        <v>27</v>
      </c>
      <c r="E102" s="116"/>
      <c r="F102" s="116"/>
      <c r="G102" s="57"/>
      <c r="H102" s="76"/>
      <c r="I102" s="77"/>
      <c r="J102" s="78"/>
      <c r="K102" s="49"/>
      <c r="L102" s="79"/>
      <c r="M102" s="80"/>
      <c r="N102" s="22">
        <f t="shared" si="6"/>
        <v>0</v>
      </c>
    </row>
    <row r="103" spans="1:14" s="75" customFormat="1" ht="28.5" customHeight="1">
      <c r="A103" s="222" t="s">
        <v>83</v>
      </c>
      <c r="B103" s="217" t="s">
        <v>84</v>
      </c>
      <c r="C103" s="234" t="s">
        <v>17</v>
      </c>
      <c r="D103" s="36" t="s">
        <v>18</v>
      </c>
      <c r="E103" s="117">
        <f>E104</f>
        <v>99968803</v>
      </c>
      <c r="F103" s="117">
        <f>F104</f>
        <v>75453153.34</v>
      </c>
      <c r="G103" s="57">
        <f>F103/E103</f>
        <v>0.7547669980603849</v>
      </c>
      <c r="H103" s="87"/>
      <c r="I103" s="88"/>
      <c r="J103" s="89"/>
      <c r="K103" s="106"/>
      <c r="L103" s="90"/>
      <c r="M103" s="91"/>
      <c r="N103" s="22">
        <f t="shared" si="6"/>
        <v>24515649.659999996</v>
      </c>
    </row>
    <row r="104" spans="1:14" s="75" customFormat="1" ht="28.5" customHeight="1">
      <c r="A104" s="223"/>
      <c r="B104" s="219"/>
      <c r="C104" s="147"/>
      <c r="D104" s="23" t="s">
        <v>22</v>
      </c>
      <c r="E104" s="116">
        <v>99968803</v>
      </c>
      <c r="F104" s="116">
        <v>75453153.34</v>
      </c>
      <c r="G104" s="57">
        <f>F104/E104</f>
        <v>0.7547669980603849</v>
      </c>
      <c r="H104" s="92"/>
      <c r="I104" s="77"/>
      <c r="J104" s="77"/>
      <c r="K104" s="49"/>
      <c r="L104" s="79"/>
      <c r="M104" s="80"/>
      <c r="N104" s="22">
        <f t="shared" si="6"/>
        <v>24515649.659999996</v>
      </c>
    </row>
    <row r="105" spans="1:14" s="75" customFormat="1" ht="27.75" customHeight="1">
      <c r="A105" s="223"/>
      <c r="B105" s="219"/>
      <c r="C105" s="147"/>
      <c r="D105" s="23" t="s">
        <v>23</v>
      </c>
      <c r="E105" s="116"/>
      <c r="F105" s="116"/>
      <c r="G105" s="113"/>
      <c r="H105" s="84"/>
      <c r="I105" s="82"/>
      <c r="J105" s="83"/>
      <c r="K105" s="52"/>
      <c r="L105" s="84"/>
      <c r="M105" s="85"/>
      <c r="N105" s="22">
        <f t="shared" si="6"/>
        <v>0</v>
      </c>
    </row>
    <row r="106" spans="1:14" s="75" customFormat="1" ht="21" customHeight="1">
      <c r="A106" s="210"/>
      <c r="B106" s="219"/>
      <c r="C106" s="147"/>
      <c r="D106" s="23" t="s">
        <v>26</v>
      </c>
      <c r="E106" s="86"/>
      <c r="F106" s="86"/>
      <c r="G106" s="93"/>
      <c r="H106" s="84"/>
      <c r="I106" s="82"/>
      <c r="J106" s="83"/>
      <c r="K106" s="52"/>
      <c r="L106" s="84"/>
      <c r="M106" s="85"/>
      <c r="N106" s="22">
        <f t="shared" si="6"/>
        <v>0</v>
      </c>
    </row>
    <row r="107" spans="1:14" s="75" customFormat="1" ht="35.25" customHeight="1">
      <c r="A107" s="211"/>
      <c r="B107" s="220"/>
      <c r="C107" s="148"/>
      <c r="D107" s="23" t="s">
        <v>27</v>
      </c>
      <c r="E107" s="86"/>
      <c r="F107" s="86"/>
      <c r="G107" s="93"/>
      <c r="H107" s="84"/>
      <c r="I107" s="82"/>
      <c r="J107" s="83"/>
      <c r="K107" s="52"/>
      <c r="L107" s="84"/>
      <c r="M107" s="85"/>
      <c r="N107" s="22">
        <f t="shared" si="6"/>
        <v>0</v>
      </c>
    </row>
    <row r="108" spans="1:14" s="75" customFormat="1" ht="24" customHeight="1">
      <c r="A108" s="222" t="s">
        <v>85</v>
      </c>
      <c r="B108" s="217" t="s">
        <v>86</v>
      </c>
      <c r="C108" s="234" t="s">
        <v>17</v>
      </c>
      <c r="D108" s="36" t="s">
        <v>18</v>
      </c>
      <c r="E108" s="94">
        <f>E109+E110+E111+E112</f>
        <v>1506400</v>
      </c>
      <c r="F108" s="94">
        <f>F109+F110+F111+F112</f>
        <v>690000</v>
      </c>
      <c r="G108" s="58">
        <f>F108/E108</f>
        <v>0.45804567180031863</v>
      </c>
      <c r="H108" s="84"/>
      <c r="I108" s="82"/>
      <c r="J108" s="83"/>
      <c r="K108" s="52"/>
      <c r="L108" s="84"/>
      <c r="M108" s="191" t="s">
        <v>53</v>
      </c>
      <c r="N108" s="22">
        <f t="shared" si="6"/>
        <v>816400</v>
      </c>
    </row>
    <row r="109" spans="1:14" s="75" customFormat="1" ht="24" customHeight="1">
      <c r="A109" s="223"/>
      <c r="B109" s="219"/>
      <c r="C109" s="147"/>
      <c r="D109" s="23" t="s">
        <v>22</v>
      </c>
      <c r="E109" s="86"/>
      <c r="F109" s="86"/>
      <c r="G109" s="58"/>
      <c r="H109" s="84"/>
      <c r="I109" s="82"/>
      <c r="J109" s="83"/>
      <c r="K109" s="52"/>
      <c r="L109" s="84"/>
      <c r="M109" s="161"/>
      <c r="N109" s="22">
        <f t="shared" si="6"/>
        <v>0</v>
      </c>
    </row>
    <row r="110" spans="1:14" s="75" customFormat="1" ht="24" customHeight="1">
      <c r="A110" s="223"/>
      <c r="B110" s="219"/>
      <c r="C110" s="147"/>
      <c r="D110" s="23" t="s">
        <v>23</v>
      </c>
      <c r="E110" s="86">
        <v>1506400</v>
      </c>
      <c r="F110" s="86">
        <v>690000</v>
      </c>
      <c r="G110" s="58">
        <f>F110/E110</f>
        <v>0.45804567180031863</v>
      </c>
      <c r="H110" s="84"/>
      <c r="I110" s="82"/>
      <c r="J110" s="83"/>
      <c r="K110" s="52"/>
      <c r="L110" s="84"/>
      <c r="M110" s="161"/>
      <c r="N110" s="22">
        <f t="shared" si="6"/>
        <v>816400</v>
      </c>
    </row>
    <row r="111" spans="1:14" s="75" customFormat="1" ht="24" customHeight="1">
      <c r="A111" s="210"/>
      <c r="B111" s="219"/>
      <c r="C111" s="147"/>
      <c r="D111" s="23" t="s">
        <v>26</v>
      </c>
      <c r="E111" s="86"/>
      <c r="F111" s="86"/>
      <c r="G111" s="93"/>
      <c r="H111" s="84"/>
      <c r="I111" s="82"/>
      <c r="J111" s="83"/>
      <c r="K111" s="52"/>
      <c r="L111" s="84"/>
      <c r="M111" s="161"/>
      <c r="N111" s="22">
        <f t="shared" si="6"/>
        <v>0</v>
      </c>
    </row>
    <row r="112" spans="1:14" s="75" customFormat="1" ht="24" customHeight="1">
      <c r="A112" s="211"/>
      <c r="B112" s="220"/>
      <c r="C112" s="148"/>
      <c r="D112" s="23" t="s">
        <v>27</v>
      </c>
      <c r="E112" s="86"/>
      <c r="F112" s="86"/>
      <c r="G112" s="93"/>
      <c r="H112" s="84"/>
      <c r="I112" s="82"/>
      <c r="J112" s="83"/>
      <c r="K112" s="52"/>
      <c r="L112" s="84"/>
      <c r="M112" s="162"/>
      <c r="N112" s="22">
        <f t="shared" si="6"/>
        <v>0</v>
      </c>
    </row>
    <row r="113" spans="1:14" s="75" customFormat="1" ht="24" customHeight="1">
      <c r="A113" s="222" t="s">
        <v>87</v>
      </c>
      <c r="B113" s="217" t="s">
        <v>88</v>
      </c>
      <c r="C113" s="234" t="s">
        <v>17</v>
      </c>
      <c r="D113" s="36" t="s">
        <v>18</v>
      </c>
      <c r="E113" s="94">
        <f>E114+E115+E116+E117</f>
        <v>1403705</v>
      </c>
      <c r="F113" s="94">
        <f>F114+F115+F116+F117</f>
        <v>478881.4</v>
      </c>
      <c r="G113" s="58">
        <f>F113/E113</f>
        <v>0.34115529972465725</v>
      </c>
      <c r="H113" s="84"/>
      <c r="I113" s="82"/>
      <c r="J113" s="83"/>
      <c r="K113" s="52"/>
      <c r="L113" s="84"/>
      <c r="M113" s="191" t="s">
        <v>56</v>
      </c>
      <c r="N113" s="22">
        <f t="shared" si="6"/>
        <v>924823.6</v>
      </c>
    </row>
    <row r="114" spans="1:14" s="75" customFormat="1" ht="24" customHeight="1">
      <c r="A114" s="223"/>
      <c r="B114" s="219"/>
      <c r="C114" s="147"/>
      <c r="D114" s="23" t="s">
        <v>22</v>
      </c>
      <c r="E114" s="86"/>
      <c r="F114" s="86"/>
      <c r="G114" s="58"/>
      <c r="H114" s="84"/>
      <c r="I114" s="82"/>
      <c r="J114" s="83"/>
      <c r="K114" s="52"/>
      <c r="L114" s="84"/>
      <c r="M114" s="161"/>
      <c r="N114" s="22">
        <f t="shared" si="6"/>
        <v>0</v>
      </c>
    </row>
    <row r="115" spans="1:14" s="75" customFormat="1" ht="24" customHeight="1">
      <c r="A115" s="223"/>
      <c r="B115" s="219"/>
      <c r="C115" s="147"/>
      <c r="D115" s="23" t="s">
        <v>23</v>
      </c>
      <c r="E115" s="86"/>
      <c r="F115" s="86"/>
      <c r="G115" s="58"/>
      <c r="H115" s="84"/>
      <c r="I115" s="82"/>
      <c r="J115" s="83"/>
      <c r="K115" s="52"/>
      <c r="L115" s="84"/>
      <c r="M115" s="161"/>
      <c r="N115" s="22">
        <f t="shared" si="6"/>
        <v>0</v>
      </c>
    </row>
    <row r="116" spans="1:14" s="75" customFormat="1" ht="24" customHeight="1">
      <c r="A116" s="210"/>
      <c r="B116" s="219"/>
      <c r="C116" s="147"/>
      <c r="D116" s="23" t="s">
        <v>26</v>
      </c>
      <c r="E116" s="86"/>
      <c r="F116" s="86"/>
      <c r="G116" s="58"/>
      <c r="H116" s="84"/>
      <c r="I116" s="82"/>
      <c r="J116" s="83"/>
      <c r="K116" s="52"/>
      <c r="L116" s="84"/>
      <c r="M116" s="161"/>
      <c r="N116" s="22">
        <f t="shared" si="6"/>
        <v>0</v>
      </c>
    </row>
    <row r="117" spans="1:14" s="75" customFormat="1" ht="24" customHeight="1">
      <c r="A117" s="211"/>
      <c r="B117" s="220"/>
      <c r="C117" s="148"/>
      <c r="D117" s="23" t="s">
        <v>27</v>
      </c>
      <c r="E117" s="86">
        <v>1403705</v>
      </c>
      <c r="F117" s="86">
        <v>478881.4</v>
      </c>
      <c r="G117" s="58">
        <f>F117/E117</f>
        <v>0.34115529972465725</v>
      </c>
      <c r="H117" s="84"/>
      <c r="I117" s="82"/>
      <c r="J117" s="83"/>
      <c r="K117" s="52"/>
      <c r="L117" s="84"/>
      <c r="M117" s="162"/>
      <c r="N117" s="22">
        <f t="shared" si="6"/>
        <v>924823.6</v>
      </c>
    </row>
    <row r="118" spans="1:14" s="75" customFormat="1" ht="24" customHeight="1">
      <c r="A118" s="222" t="s">
        <v>89</v>
      </c>
      <c r="B118" s="235" t="s">
        <v>90</v>
      </c>
      <c r="C118" s="234" t="s">
        <v>17</v>
      </c>
      <c r="D118" s="36" t="s">
        <v>18</v>
      </c>
      <c r="E118" s="94">
        <f>E119+E120+E121+E122</f>
        <v>219253428.97</v>
      </c>
      <c r="F118" s="94">
        <f>F119+F120+F121+F122</f>
        <v>163680800.25</v>
      </c>
      <c r="G118" s="58">
        <f>F118/E118</f>
        <v>0.7465370143533587</v>
      </c>
      <c r="H118" s="236" t="s">
        <v>91</v>
      </c>
      <c r="I118" s="82"/>
      <c r="J118" s="83"/>
      <c r="K118" s="52"/>
      <c r="L118" s="84"/>
      <c r="M118" s="85"/>
      <c r="N118" s="22">
        <f t="shared" si="6"/>
        <v>55572628.72</v>
      </c>
    </row>
    <row r="119" spans="1:14" s="75" customFormat="1" ht="24.75" customHeight="1">
      <c r="A119" s="223"/>
      <c r="B119" s="235"/>
      <c r="C119" s="147"/>
      <c r="D119" s="23" t="s">
        <v>22</v>
      </c>
      <c r="E119" s="86">
        <f aca="true" t="shared" si="7" ref="E119:F122">E124+E129+E134+E139+E144+E149</f>
        <v>186137433.97</v>
      </c>
      <c r="F119" s="86">
        <f t="shared" si="7"/>
        <v>147329318.82</v>
      </c>
      <c r="G119" s="58">
        <f>F119/E119</f>
        <v>0.7915082725581424</v>
      </c>
      <c r="H119" s="237"/>
      <c r="I119" s="95">
        <v>1</v>
      </c>
      <c r="J119" s="96">
        <v>1</v>
      </c>
      <c r="K119" s="52">
        <f>J119/I119</f>
        <v>1</v>
      </c>
      <c r="L119" s="84"/>
      <c r="M119" s="85"/>
      <c r="N119" s="22">
        <f t="shared" si="6"/>
        <v>38808115.150000006</v>
      </c>
    </row>
    <row r="120" spans="1:14" s="75" customFormat="1" ht="36" customHeight="1">
      <c r="A120" s="223"/>
      <c r="B120" s="235"/>
      <c r="C120" s="147"/>
      <c r="D120" s="23" t="s">
        <v>23</v>
      </c>
      <c r="E120" s="86">
        <f t="shared" si="7"/>
        <v>0</v>
      </c>
      <c r="F120" s="86">
        <f t="shared" si="7"/>
        <v>0</v>
      </c>
      <c r="G120" s="58">
        <v>0</v>
      </c>
      <c r="H120" s="236" t="s">
        <v>92</v>
      </c>
      <c r="I120" s="95"/>
      <c r="J120" s="96"/>
      <c r="K120" s="52"/>
      <c r="L120" s="84"/>
      <c r="M120" s="85"/>
      <c r="N120" s="22">
        <f t="shared" si="6"/>
        <v>0</v>
      </c>
    </row>
    <row r="121" spans="1:14" s="75" customFormat="1" ht="24" customHeight="1">
      <c r="A121" s="210"/>
      <c r="B121" s="235"/>
      <c r="C121" s="147"/>
      <c r="D121" s="23" t="s">
        <v>26</v>
      </c>
      <c r="E121" s="86">
        <f t="shared" si="7"/>
        <v>0</v>
      </c>
      <c r="F121" s="86">
        <f t="shared" si="7"/>
        <v>0</v>
      </c>
      <c r="G121" s="58">
        <v>0</v>
      </c>
      <c r="H121" s="238"/>
      <c r="I121" s="97">
        <v>1</v>
      </c>
      <c r="J121" s="98">
        <v>1</v>
      </c>
      <c r="K121" s="52">
        <f>J121/I121</f>
        <v>1</v>
      </c>
      <c r="L121" s="84"/>
      <c r="M121" s="85"/>
      <c r="N121" s="22">
        <f t="shared" si="6"/>
        <v>0</v>
      </c>
    </row>
    <row r="122" spans="1:14" s="75" customFormat="1" ht="24" customHeight="1">
      <c r="A122" s="211"/>
      <c r="B122" s="235"/>
      <c r="C122" s="148"/>
      <c r="D122" s="23" t="s">
        <v>27</v>
      </c>
      <c r="E122" s="86">
        <f t="shared" si="7"/>
        <v>33115995</v>
      </c>
      <c r="F122" s="86">
        <f t="shared" si="7"/>
        <v>16351481.430000002</v>
      </c>
      <c r="G122" s="58">
        <f>F122/E122</f>
        <v>0.4937638573142677</v>
      </c>
      <c r="H122" s="239" t="s">
        <v>93</v>
      </c>
      <c r="I122" s="95"/>
      <c r="J122" s="96"/>
      <c r="K122" s="52"/>
      <c r="L122" s="84"/>
      <c r="M122" s="85"/>
      <c r="N122" s="22">
        <f t="shared" si="6"/>
        <v>16764513.569999998</v>
      </c>
    </row>
    <row r="123" spans="1:14" s="75" customFormat="1" ht="37.5" customHeight="1">
      <c r="A123" s="222" t="s">
        <v>94</v>
      </c>
      <c r="B123" s="241" t="s">
        <v>95</v>
      </c>
      <c r="C123" s="234" t="s">
        <v>17</v>
      </c>
      <c r="D123" s="36" t="s">
        <v>18</v>
      </c>
      <c r="E123" s="94">
        <f>E124+E125+E126+E127</f>
        <v>165597360</v>
      </c>
      <c r="F123" s="94">
        <f>F124+F125+F126+F127</f>
        <v>130432041.52</v>
      </c>
      <c r="G123" s="58">
        <f>F123/E123</f>
        <v>0.7876456576360878</v>
      </c>
      <c r="H123" s="240"/>
      <c r="I123" s="95">
        <v>1</v>
      </c>
      <c r="J123" s="96">
        <v>1</v>
      </c>
      <c r="K123" s="52">
        <f>J123/I123</f>
        <v>1</v>
      </c>
      <c r="L123" s="84"/>
      <c r="M123" s="85"/>
      <c r="N123" s="22">
        <f t="shared" si="6"/>
        <v>35165318.480000004</v>
      </c>
    </row>
    <row r="124" spans="1:14" s="75" customFormat="1" ht="24" customHeight="1">
      <c r="A124" s="223"/>
      <c r="B124" s="242"/>
      <c r="C124" s="147"/>
      <c r="D124" s="23" t="s">
        <v>22</v>
      </c>
      <c r="E124" s="86">
        <v>165597360</v>
      </c>
      <c r="F124" s="86">
        <v>130432041.52</v>
      </c>
      <c r="G124" s="58">
        <f>F124/E124</f>
        <v>0.7876456576360878</v>
      </c>
      <c r="H124" s="84"/>
      <c r="I124" s="82"/>
      <c r="J124" s="83"/>
      <c r="K124" s="52"/>
      <c r="L124" s="84"/>
      <c r="M124" s="85"/>
      <c r="N124" s="22">
        <f t="shared" si="6"/>
        <v>35165318.480000004</v>
      </c>
    </row>
    <row r="125" spans="1:14" s="75" customFormat="1" ht="24" customHeight="1">
      <c r="A125" s="223"/>
      <c r="B125" s="242"/>
      <c r="C125" s="147"/>
      <c r="D125" s="23" t="s">
        <v>23</v>
      </c>
      <c r="E125" s="86"/>
      <c r="F125" s="86"/>
      <c r="G125" s="93"/>
      <c r="H125" s="84"/>
      <c r="I125" s="82"/>
      <c r="J125" s="83"/>
      <c r="K125" s="52"/>
      <c r="L125" s="84"/>
      <c r="M125" s="85"/>
      <c r="N125" s="22">
        <f t="shared" si="6"/>
        <v>0</v>
      </c>
    </row>
    <row r="126" spans="1:14" s="75" customFormat="1" ht="24" customHeight="1">
      <c r="A126" s="210"/>
      <c r="B126" s="242"/>
      <c r="C126" s="147"/>
      <c r="D126" s="23" t="s">
        <v>26</v>
      </c>
      <c r="E126" s="86"/>
      <c r="F126" s="86"/>
      <c r="G126" s="93"/>
      <c r="H126" s="84"/>
      <c r="I126" s="82"/>
      <c r="J126" s="83"/>
      <c r="K126" s="52"/>
      <c r="L126" s="84"/>
      <c r="M126" s="85"/>
      <c r="N126" s="22">
        <f t="shared" si="6"/>
        <v>0</v>
      </c>
    </row>
    <row r="127" spans="1:14" s="75" customFormat="1" ht="24" customHeight="1">
      <c r="A127" s="211"/>
      <c r="B127" s="243"/>
      <c r="C127" s="148"/>
      <c r="D127" s="23" t="s">
        <v>27</v>
      </c>
      <c r="E127" s="86"/>
      <c r="F127" s="86"/>
      <c r="G127" s="93"/>
      <c r="H127" s="84"/>
      <c r="I127" s="82"/>
      <c r="J127" s="83"/>
      <c r="K127" s="52"/>
      <c r="L127" s="84"/>
      <c r="M127" s="85"/>
      <c r="N127" s="22">
        <f t="shared" si="6"/>
        <v>0</v>
      </c>
    </row>
    <row r="128" spans="1:14" s="75" customFormat="1" ht="24" customHeight="1">
      <c r="A128" s="222" t="s">
        <v>96</v>
      </c>
      <c r="B128" s="241" t="s">
        <v>97</v>
      </c>
      <c r="C128" s="234" t="s">
        <v>17</v>
      </c>
      <c r="D128" s="36" t="s">
        <v>18</v>
      </c>
      <c r="E128" s="94">
        <f>E129+E130+E131+E132</f>
        <v>12512827.97</v>
      </c>
      <c r="F128" s="94">
        <f>F129+F130+F131+F132</f>
        <v>10475986.3</v>
      </c>
      <c r="G128" s="58">
        <f>F128/E128</f>
        <v>0.83721971764629</v>
      </c>
      <c r="H128" s="84"/>
      <c r="I128" s="82"/>
      <c r="J128" s="83"/>
      <c r="K128" s="52"/>
      <c r="L128" s="84"/>
      <c r="M128" s="85"/>
      <c r="N128" s="22">
        <f t="shared" si="6"/>
        <v>2036841.67</v>
      </c>
    </row>
    <row r="129" spans="1:14" s="75" customFormat="1" ht="24" customHeight="1">
      <c r="A129" s="223"/>
      <c r="B129" s="244"/>
      <c r="C129" s="147"/>
      <c r="D129" s="23" t="s">
        <v>22</v>
      </c>
      <c r="E129" s="86">
        <v>12512827.97</v>
      </c>
      <c r="F129" s="86">
        <v>10475986.3</v>
      </c>
      <c r="G129" s="58">
        <f>F129/E129</f>
        <v>0.83721971764629</v>
      </c>
      <c r="H129" s="84"/>
      <c r="I129" s="82"/>
      <c r="J129" s="83"/>
      <c r="K129" s="52"/>
      <c r="L129" s="84"/>
      <c r="M129" s="85"/>
      <c r="N129" s="22">
        <f t="shared" si="6"/>
        <v>2036841.67</v>
      </c>
    </row>
    <row r="130" spans="1:14" s="75" customFormat="1" ht="24" customHeight="1">
      <c r="A130" s="223"/>
      <c r="B130" s="244"/>
      <c r="C130" s="147"/>
      <c r="D130" s="23" t="s">
        <v>23</v>
      </c>
      <c r="E130" s="86"/>
      <c r="F130" s="86"/>
      <c r="G130" s="93"/>
      <c r="H130" s="84"/>
      <c r="I130" s="82"/>
      <c r="J130" s="83"/>
      <c r="K130" s="52"/>
      <c r="L130" s="84"/>
      <c r="M130" s="85"/>
      <c r="N130" s="22">
        <f t="shared" si="6"/>
        <v>0</v>
      </c>
    </row>
    <row r="131" spans="1:14" s="75" customFormat="1" ht="24" customHeight="1">
      <c r="A131" s="210"/>
      <c r="B131" s="244"/>
      <c r="C131" s="147"/>
      <c r="D131" s="23" t="s">
        <v>26</v>
      </c>
      <c r="E131" s="86"/>
      <c r="F131" s="86"/>
      <c r="G131" s="93"/>
      <c r="H131" s="84"/>
      <c r="I131" s="82"/>
      <c r="J131" s="83"/>
      <c r="K131" s="52"/>
      <c r="L131" s="84"/>
      <c r="M131" s="85"/>
      <c r="N131" s="22">
        <f t="shared" si="6"/>
        <v>0</v>
      </c>
    </row>
    <row r="132" spans="1:14" s="75" customFormat="1" ht="24" customHeight="1">
      <c r="A132" s="211"/>
      <c r="B132" s="245"/>
      <c r="C132" s="148"/>
      <c r="D132" s="23" t="s">
        <v>27</v>
      </c>
      <c r="E132" s="86"/>
      <c r="F132" s="86"/>
      <c r="G132" s="93"/>
      <c r="H132" s="84"/>
      <c r="I132" s="82"/>
      <c r="J132" s="83"/>
      <c r="K132" s="52"/>
      <c r="L132" s="84"/>
      <c r="M132" s="85"/>
      <c r="N132" s="22">
        <f t="shared" si="6"/>
        <v>0</v>
      </c>
    </row>
    <row r="133" spans="1:14" s="75" customFormat="1" ht="24" customHeight="1">
      <c r="A133" s="222" t="s">
        <v>98</v>
      </c>
      <c r="B133" s="241" t="s">
        <v>99</v>
      </c>
      <c r="C133" s="234" t="s">
        <v>17</v>
      </c>
      <c r="D133" s="36" t="s">
        <v>18</v>
      </c>
      <c r="E133" s="94">
        <f>E134+E135+E136+E137</f>
        <v>24365995</v>
      </c>
      <c r="F133" s="94">
        <f>F134+F135+F136+F137</f>
        <v>12680932.96</v>
      </c>
      <c r="G133" s="58">
        <f>F133/E133</f>
        <v>0.5204356711063923</v>
      </c>
      <c r="H133" s="84"/>
      <c r="I133" s="82"/>
      <c r="J133" s="83"/>
      <c r="K133" s="52"/>
      <c r="L133" s="84"/>
      <c r="M133" s="191" t="s">
        <v>56</v>
      </c>
      <c r="N133" s="22">
        <f t="shared" si="6"/>
        <v>11685062.04</v>
      </c>
    </row>
    <row r="134" spans="1:14" s="75" customFormat="1" ht="24" customHeight="1">
      <c r="A134" s="223"/>
      <c r="B134" s="244"/>
      <c r="C134" s="147"/>
      <c r="D134" s="23" t="s">
        <v>22</v>
      </c>
      <c r="E134" s="86"/>
      <c r="F134" s="86"/>
      <c r="G134" s="93"/>
      <c r="H134" s="84"/>
      <c r="I134" s="82"/>
      <c r="J134" s="83"/>
      <c r="K134" s="52"/>
      <c r="L134" s="84"/>
      <c r="M134" s="161"/>
      <c r="N134" s="22">
        <f t="shared" si="6"/>
        <v>0</v>
      </c>
    </row>
    <row r="135" spans="1:14" s="75" customFormat="1" ht="24" customHeight="1">
      <c r="A135" s="223"/>
      <c r="B135" s="244"/>
      <c r="C135" s="147"/>
      <c r="D135" s="23" t="s">
        <v>23</v>
      </c>
      <c r="E135" s="86"/>
      <c r="F135" s="86"/>
      <c r="G135" s="93"/>
      <c r="H135" s="84"/>
      <c r="I135" s="82"/>
      <c r="J135" s="83"/>
      <c r="K135" s="52"/>
      <c r="L135" s="84"/>
      <c r="M135" s="161"/>
      <c r="N135" s="22">
        <f t="shared" si="6"/>
        <v>0</v>
      </c>
    </row>
    <row r="136" spans="1:14" s="75" customFormat="1" ht="24" customHeight="1">
      <c r="A136" s="210"/>
      <c r="B136" s="244"/>
      <c r="C136" s="147"/>
      <c r="D136" s="23" t="s">
        <v>26</v>
      </c>
      <c r="E136" s="86"/>
      <c r="F136" s="86"/>
      <c r="G136" s="93"/>
      <c r="H136" s="84"/>
      <c r="I136" s="82"/>
      <c r="J136" s="83"/>
      <c r="K136" s="52"/>
      <c r="L136" s="84"/>
      <c r="M136" s="161"/>
      <c r="N136" s="22">
        <f aca="true" t="shared" si="8" ref="N136:N199">E136-F136</f>
        <v>0</v>
      </c>
    </row>
    <row r="137" spans="1:14" s="75" customFormat="1" ht="24" customHeight="1">
      <c r="A137" s="211"/>
      <c r="B137" s="245"/>
      <c r="C137" s="148"/>
      <c r="D137" s="23" t="s">
        <v>27</v>
      </c>
      <c r="E137" s="86">
        <v>24365995</v>
      </c>
      <c r="F137" s="86">
        <v>12680932.96</v>
      </c>
      <c r="G137" s="58">
        <f>F137/E137</f>
        <v>0.5204356711063923</v>
      </c>
      <c r="H137" s="84"/>
      <c r="I137" s="82"/>
      <c r="J137" s="83"/>
      <c r="K137" s="52"/>
      <c r="L137" s="84"/>
      <c r="M137" s="162"/>
      <c r="N137" s="22">
        <f t="shared" si="8"/>
        <v>11685062.04</v>
      </c>
    </row>
    <row r="138" spans="1:14" s="75" customFormat="1" ht="24" customHeight="1">
      <c r="A138" s="222" t="s">
        <v>100</v>
      </c>
      <c r="B138" s="241" t="s">
        <v>101</v>
      </c>
      <c r="C138" s="234" t="s">
        <v>17</v>
      </c>
      <c r="D138" s="36" t="s">
        <v>18</v>
      </c>
      <c r="E138" s="94">
        <f>E139+E140+E141+E142</f>
        <v>7451599</v>
      </c>
      <c r="F138" s="94">
        <f>F139+F140+F141+F142</f>
        <v>5992381</v>
      </c>
      <c r="G138" s="58">
        <f>F138/E138</f>
        <v>0.8041738424195934</v>
      </c>
      <c r="H138" s="84"/>
      <c r="I138" s="82"/>
      <c r="J138" s="83"/>
      <c r="K138" s="52"/>
      <c r="L138" s="84"/>
      <c r="M138" s="85"/>
      <c r="N138" s="22">
        <f t="shared" si="8"/>
        <v>1459218</v>
      </c>
    </row>
    <row r="139" spans="1:14" s="75" customFormat="1" ht="24" customHeight="1">
      <c r="A139" s="223"/>
      <c r="B139" s="244"/>
      <c r="C139" s="147"/>
      <c r="D139" s="23" t="s">
        <v>22</v>
      </c>
      <c r="E139" s="86">
        <v>7451599</v>
      </c>
      <c r="F139" s="86">
        <v>5992381</v>
      </c>
      <c r="G139" s="58">
        <f>F139/E139</f>
        <v>0.8041738424195934</v>
      </c>
      <c r="H139" s="84"/>
      <c r="I139" s="82"/>
      <c r="J139" s="83"/>
      <c r="K139" s="52"/>
      <c r="L139" s="84"/>
      <c r="M139" s="85"/>
      <c r="N139" s="22">
        <f t="shared" si="8"/>
        <v>1459218</v>
      </c>
    </row>
    <row r="140" spans="1:14" s="75" customFormat="1" ht="24" customHeight="1">
      <c r="A140" s="223"/>
      <c r="B140" s="244"/>
      <c r="C140" s="147"/>
      <c r="D140" s="23" t="s">
        <v>23</v>
      </c>
      <c r="E140" s="86"/>
      <c r="F140" s="86"/>
      <c r="G140" s="93"/>
      <c r="H140" s="84"/>
      <c r="I140" s="82"/>
      <c r="J140" s="83"/>
      <c r="K140" s="52"/>
      <c r="L140" s="84"/>
      <c r="M140" s="85"/>
      <c r="N140" s="22">
        <f t="shared" si="8"/>
        <v>0</v>
      </c>
    </row>
    <row r="141" spans="1:14" s="75" customFormat="1" ht="24" customHeight="1">
      <c r="A141" s="210"/>
      <c r="B141" s="244"/>
      <c r="C141" s="147"/>
      <c r="D141" s="23" t="s">
        <v>26</v>
      </c>
      <c r="E141" s="86"/>
      <c r="F141" s="86"/>
      <c r="G141" s="93"/>
      <c r="H141" s="84"/>
      <c r="I141" s="82"/>
      <c r="J141" s="83"/>
      <c r="K141" s="52"/>
      <c r="L141" s="84"/>
      <c r="M141" s="85"/>
      <c r="N141" s="22">
        <f t="shared" si="8"/>
        <v>0</v>
      </c>
    </row>
    <row r="142" spans="1:14" s="75" customFormat="1" ht="24" customHeight="1">
      <c r="A142" s="211"/>
      <c r="B142" s="245"/>
      <c r="C142" s="148"/>
      <c r="D142" s="23" t="s">
        <v>27</v>
      </c>
      <c r="E142" s="86"/>
      <c r="F142" s="86"/>
      <c r="G142" s="93"/>
      <c r="H142" s="84"/>
      <c r="I142" s="82"/>
      <c r="J142" s="83"/>
      <c r="K142" s="52"/>
      <c r="L142" s="84"/>
      <c r="M142" s="85"/>
      <c r="N142" s="22">
        <f t="shared" si="8"/>
        <v>0</v>
      </c>
    </row>
    <row r="143" spans="1:14" s="75" customFormat="1" ht="24" customHeight="1">
      <c r="A143" s="222" t="s">
        <v>102</v>
      </c>
      <c r="B143" s="241" t="s">
        <v>103</v>
      </c>
      <c r="C143" s="234" t="s">
        <v>17</v>
      </c>
      <c r="D143" s="36" t="s">
        <v>18</v>
      </c>
      <c r="E143" s="94">
        <f>E144+E145+E146+E147</f>
        <v>575647</v>
      </c>
      <c r="F143" s="94">
        <f>F144+F145+F146+F147</f>
        <v>428910</v>
      </c>
      <c r="G143" s="58">
        <f>F143/E143</f>
        <v>0.745092044256289</v>
      </c>
      <c r="H143" s="84"/>
      <c r="I143" s="82"/>
      <c r="J143" s="83"/>
      <c r="K143" s="52"/>
      <c r="L143" s="84"/>
      <c r="M143" s="85"/>
      <c r="N143" s="22">
        <f t="shared" si="8"/>
        <v>146737</v>
      </c>
    </row>
    <row r="144" spans="1:14" s="75" customFormat="1" ht="24" customHeight="1">
      <c r="A144" s="223"/>
      <c r="B144" s="244"/>
      <c r="C144" s="147"/>
      <c r="D144" s="23" t="s">
        <v>22</v>
      </c>
      <c r="E144" s="86">
        <v>575647</v>
      </c>
      <c r="F144" s="86">
        <v>428910</v>
      </c>
      <c r="G144" s="58">
        <f>F144/E144</f>
        <v>0.745092044256289</v>
      </c>
      <c r="H144" s="84"/>
      <c r="I144" s="82"/>
      <c r="J144" s="83"/>
      <c r="K144" s="52"/>
      <c r="L144" s="84"/>
      <c r="M144" s="85"/>
      <c r="N144" s="22">
        <f t="shared" si="8"/>
        <v>146737</v>
      </c>
    </row>
    <row r="145" spans="1:14" s="75" customFormat="1" ht="24" customHeight="1">
      <c r="A145" s="223"/>
      <c r="B145" s="244"/>
      <c r="C145" s="147"/>
      <c r="D145" s="23" t="s">
        <v>23</v>
      </c>
      <c r="E145" s="86"/>
      <c r="F145" s="86"/>
      <c r="G145" s="93"/>
      <c r="H145" s="84"/>
      <c r="I145" s="82"/>
      <c r="J145" s="83"/>
      <c r="K145" s="52"/>
      <c r="L145" s="84"/>
      <c r="M145" s="85"/>
      <c r="N145" s="22">
        <f t="shared" si="8"/>
        <v>0</v>
      </c>
    </row>
    <row r="146" spans="1:14" s="75" customFormat="1" ht="24" customHeight="1">
      <c r="A146" s="210"/>
      <c r="B146" s="244"/>
      <c r="C146" s="147"/>
      <c r="D146" s="23" t="s">
        <v>26</v>
      </c>
      <c r="E146" s="86"/>
      <c r="F146" s="86"/>
      <c r="G146" s="93"/>
      <c r="H146" s="84"/>
      <c r="I146" s="82"/>
      <c r="J146" s="83"/>
      <c r="K146" s="52"/>
      <c r="L146" s="84"/>
      <c r="M146" s="85"/>
      <c r="N146" s="22">
        <f t="shared" si="8"/>
        <v>0</v>
      </c>
    </row>
    <row r="147" spans="1:14" s="75" customFormat="1" ht="24" customHeight="1">
      <c r="A147" s="211"/>
      <c r="B147" s="245"/>
      <c r="C147" s="148"/>
      <c r="D147" s="23" t="s">
        <v>27</v>
      </c>
      <c r="E147" s="86"/>
      <c r="F147" s="86"/>
      <c r="G147" s="93"/>
      <c r="H147" s="84"/>
      <c r="I147" s="82"/>
      <c r="J147" s="83"/>
      <c r="K147" s="52"/>
      <c r="L147" s="84"/>
      <c r="M147" s="85"/>
      <c r="N147" s="22">
        <f t="shared" si="8"/>
        <v>0</v>
      </c>
    </row>
    <row r="148" spans="1:14" s="75" customFormat="1" ht="24" customHeight="1">
      <c r="A148" s="222" t="s">
        <v>104</v>
      </c>
      <c r="B148" s="241" t="s">
        <v>105</v>
      </c>
      <c r="C148" s="234" t="s">
        <v>17</v>
      </c>
      <c r="D148" s="36" t="s">
        <v>18</v>
      </c>
      <c r="E148" s="94">
        <f>E149+E150+E151+E152</f>
        <v>8750000</v>
      </c>
      <c r="F148" s="94">
        <f>F149+F150+F151+F152</f>
        <v>3670548.47</v>
      </c>
      <c r="G148" s="58">
        <f>F148/E148</f>
        <v>0.41949125371428575</v>
      </c>
      <c r="H148" s="84"/>
      <c r="I148" s="82"/>
      <c r="J148" s="83"/>
      <c r="K148" s="52"/>
      <c r="L148" s="84"/>
      <c r="M148" s="129" t="s">
        <v>106</v>
      </c>
      <c r="N148" s="22">
        <f t="shared" si="8"/>
        <v>5079451.529999999</v>
      </c>
    </row>
    <row r="149" spans="1:14" s="75" customFormat="1" ht="24" customHeight="1">
      <c r="A149" s="223"/>
      <c r="B149" s="244"/>
      <c r="C149" s="147"/>
      <c r="D149" s="23" t="s">
        <v>22</v>
      </c>
      <c r="E149" s="86"/>
      <c r="F149" s="86"/>
      <c r="G149" s="58"/>
      <c r="H149" s="84"/>
      <c r="I149" s="82"/>
      <c r="J149" s="83"/>
      <c r="K149" s="52"/>
      <c r="L149" s="84"/>
      <c r="M149" s="246"/>
      <c r="N149" s="22">
        <f t="shared" si="8"/>
        <v>0</v>
      </c>
    </row>
    <row r="150" spans="1:14" s="75" customFormat="1" ht="24" customHeight="1">
      <c r="A150" s="223"/>
      <c r="B150" s="244"/>
      <c r="C150" s="147"/>
      <c r="D150" s="23" t="s">
        <v>23</v>
      </c>
      <c r="E150" s="86"/>
      <c r="F150" s="86"/>
      <c r="G150" s="58"/>
      <c r="H150" s="84"/>
      <c r="I150" s="82"/>
      <c r="J150" s="83"/>
      <c r="K150" s="52"/>
      <c r="L150" s="84"/>
      <c r="M150" s="246"/>
      <c r="N150" s="22">
        <f t="shared" si="8"/>
        <v>0</v>
      </c>
    </row>
    <row r="151" spans="1:14" s="75" customFormat="1" ht="24" customHeight="1">
      <c r="A151" s="210"/>
      <c r="B151" s="244"/>
      <c r="C151" s="147"/>
      <c r="D151" s="23" t="s">
        <v>26</v>
      </c>
      <c r="E151" s="86"/>
      <c r="F151" s="86"/>
      <c r="G151" s="58"/>
      <c r="H151" s="84"/>
      <c r="I151" s="82"/>
      <c r="J151" s="83"/>
      <c r="K151" s="52"/>
      <c r="L151" s="84"/>
      <c r="M151" s="246"/>
      <c r="N151" s="22">
        <f t="shared" si="8"/>
        <v>0</v>
      </c>
    </row>
    <row r="152" spans="1:14" s="75" customFormat="1" ht="24" customHeight="1">
      <c r="A152" s="211"/>
      <c r="B152" s="245"/>
      <c r="C152" s="148"/>
      <c r="D152" s="23" t="s">
        <v>27</v>
      </c>
      <c r="E152" s="86">
        <v>8750000</v>
      </c>
      <c r="F152" s="86">
        <v>3670548.47</v>
      </c>
      <c r="G152" s="58">
        <f>F152/E152</f>
        <v>0.41949125371428575</v>
      </c>
      <c r="H152" s="84"/>
      <c r="I152" s="82"/>
      <c r="J152" s="83"/>
      <c r="K152" s="52"/>
      <c r="L152" s="84"/>
      <c r="M152" s="247"/>
      <c r="N152" s="22">
        <f t="shared" si="8"/>
        <v>5079451.529999999</v>
      </c>
    </row>
    <row r="153" spans="1:14" s="75" customFormat="1" ht="51" customHeight="1">
      <c r="A153" s="222" t="s">
        <v>107</v>
      </c>
      <c r="B153" s="248" t="s">
        <v>108</v>
      </c>
      <c r="C153" s="234" t="s">
        <v>17</v>
      </c>
      <c r="D153" s="36" t="s">
        <v>18</v>
      </c>
      <c r="E153" s="94">
        <f>E154+E155+E156+E157</f>
        <v>41283113</v>
      </c>
      <c r="F153" s="94">
        <f>F154+F155+F156+F157</f>
        <v>30755017.599999998</v>
      </c>
      <c r="G153" s="58">
        <f>F153/E153</f>
        <v>0.7449781609250251</v>
      </c>
      <c r="H153" s="191" t="s">
        <v>109</v>
      </c>
      <c r="I153" s="82"/>
      <c r="J153" s="83"/>
      <c r="K153" s="52"/>
      <c r="L153" s="192" t="s">
        <v>248</v>
      </c>
      <c r="M153" s="99"/>
      <c r="N153" s="22">
        <f t="shared" si="8"/>
        <v>10528095.400000002</v>
      </c>
    </row>
    <row r="154" spans="1:14" s="75" customFormat="1" ht="56.25" customHeight="1">
      <c r="A154" s="223"/>
      <c r="B154" s="248"/>
      <c r="C154" s="147"/>
      <c r="D154" s="23" t="s">
        <v>22</v>
      </c>
      <c r="E154" s="86">
        <f>E159+E184+E219+E229</f>
        <v>12523313</v>
      </c>
      <c r="F154" s="86">
        <f>F159+F184+F219+F229</f>
        <v>9336159.169999998</v>
      </c>
      <c r="G154" s="58">
        <f>F154/E154</f>
        <v>0.7455023419122399</v>
      </c>
      <c r="H154" s="148"/>
      <c r="I154" s="82">
        <v>90</v>
      </c>
      <c r="J154" s="83">
        <v>50</v>
      </c>
      <c r="K154" s="52">
        <f>J154/I154</f>
        <v>0.5555555555555556</v>
      </c>
      <c r="L154" s="329"/>
      <c r="M154" s="100" t="s">
        <v>110</v>
      </c>
      <c r="N154" s="22">
        <f t="shared" si="8"/>
        <v>3187153.830000002</v>
      </c>
    </row>
    <row r="155" spans="1:14" s="75" customFormat="1" ht="24" customHeight="1">
      <c r="A155" s="223"/>
      <c r="B155" s="248"/>
      <c r="C155" s="147"/>
      <c r="D155" s="23" t="s">
        <v>23</v>
      </c>
      <c r="E155" s="86">
        <f>E160+E185+E220+E230</f>
        <v>28759800</v>
      </c>
      <c r="F155" s="86">
        <f>F160+F185+F220+F230</f>
        <v>21418858.43</v>
      </c>
      <c r="G155" s="58">
        <f>F155/E155</f>
        <v>0.7447499089006182</v>
      </c>
      <c r="H155" s="249" t="s">
        <v>111</v>
      </c>
      <c r="I155" s="82"/>
      <c r="J155" s="83"/>
      <c r="K155" s="52"/>
      <c r="L155" s="329"/>
      <c r="M155" s="99"/>
      <c r="N155" s="22">
        <f t="shared" si="8"/>
        <v>7340941.57</v>
      </c>
    </row>
    <row r="156" spans="1:14" s="75" customFormat="1" ht="24" customHeight="1">
      <c r="A156" s="210"/>
      <c r="B156" s="248"/>
      <c r="C156" s="147"/>
      <c r="D156" s="23" t="s">
        <v>26</v>
      </c>
      <c r="E156" s="86"/>
      <c r="F156" s="86"/>
      <c r="G156" s="58"/>
      <c r="H156" s="237"/>
      <c r="I156" s="82">
        <v>1</v>
      </c>
      <c r="J156" s="83">
        <v>1</v>
      </c>
      <c r="K156" s="52">
        <f>J156/I156</f>
        <v>1</v>
      </c>
      <c r="L156" s="329"/>
      <c r="M156" s="99"/>
      <c r="N156" s="22">
        <f t="shared" si="8"/>
        <v>0</v>
      </c>
    </row>
    <row r="157" spans="1:14" s="75" customFormat="1" ht="33" customHeight="1">
      <c r="A157" s="211"/>
      <c r="B157" s="248"/>
      <c r="C157" s="148"/>
      <c r="D157" s="23" t="s">
        <v>27</v>
      </c>
      <c r="E157" s="86"/>
      <c r="F157" s="86"/>
      <c r="G157" s="58"/>
      <c r="H157" s="249" t="s">
        <v>112</v>
      </c>
      <c r="I157" s="82"/>
      <c r="J157" s="83"/>
      <c r="K157" s="52"/>
      <c r="L157" s="278"/>
      <c r="M157" s="99"/>
      <c r="N157" s="22">
        <f t="shared" si="8"/>
        <v>0</v>
      </c>
    </row>
    <row r="158" spans="1:14" s="75" customFormat="1" ht="24" customHeight="1">
      <c r="A158" s="222" t="s">
        <v>113</v>
      </c>
      <c r="B158" s="235" t="s">
        <v>114</v>
      </c>
      <c r="C158" s="234" t="s">
        <v>17</v>
      </c>
      <c r="D158" s="36" t="s">
        <v>18</v>
      </c>
      <c r="E158" s="94">
        <f>E159+E160+E161+E162</f>
        <v>3950573</v>
      </c>
      <c r="F158" s="94">
        <f>F159+F160+F161+F162</f>
        <v>2923424.0199999996</v>
      </c>
      <c r="G158" s="110">
        <f>F158/E158</f>
        <v>0.7399999999999999</v>
      </c>
      <c r="H158" s="237"/>
      <c r="I158" s="82">
        <v>100</v>
      </c>
      <c r="J158" s="83">
        <v>87</v>
      </c>
      <c r="K158" s="52">
        <f>J158/I158</f>
        <v>0.87</v>
      </c>
      <c r="L158" s="84"/>
      <c r="M158" s="99"/>
      <c r="N158" s="22">
        <f t="shared" si="8"/>
        <v>1027148.9800000004</v>
      </c>
    </row>
    <row r="159" spans="1:14" s="75" customFormat="1" ht="24" customHeight="1">
      <c r="A159" s="223"/>
      <c r="B159" s="235"/>
      <c r="C159" s="147"/>
      <c r="D159" s="23" t="s">
        <v>22</v>
      </c>
      <c r="E159" s="86">
        <f>E164+E169+E174+E179</f>
        <v>3950573</v>
      </c>
      <c r="F159" s="86">
        <f>F164+F169+F174+F179</f>
        <v>2923424.0199999996</v>
      </c>
      <c r="G159" s="58">
        <f>F159/E159</f>
        <v>0.7399999999999999</v>
      </c>
      <c r="H159" s="249" t="s">
        <v>115</v>
      </c>
      <c r="I159" s="82"/>
      <c r="J159" s="83"/>
      <c r="K159" s="52"/>
      <c r="L159" s="84"/>
      <c r="M159" s="99"/>
      <c r="N159" s="22">
        <f t="shared" si="8"/>
        <v>1027148.9800000004</v>
      </c>
    </row>
    <row r="160" spans="1:14" s="75" customFormat="1" ht="31.5" customHeight="1">
      <c r="A160" s="223"/>
      <c r="B160" s="235"/>
      <c r="C160" s="147"/>
      <c r="D160" s="23" t="s">
        <v>23</v>
      </c>
      <c r="E160" s="86"/>
      <c r="F160" s="86"/>
      <c r="G160" s="58"/>
      <c r="H160" s="237"/>
      <c r="I160" s="82">
        <v>100</v>
      </c>
      <c r="J160" s="83">
        <v>95.6</v>
      </c>
      <c r="K160" s="52">
        <f>J160/I160</f>
        <v>0.956</v>
      </c>
      <c r="L160" s="84"/>
      <c r="M160" s="99"/>
      <c r="N160" s="22">
        <f t="shared" si="8"/>
        <v>0</v>
      </c>
    </row>
    <row r="161" spans="1:14" s="75" customFormat="1" ht="38.25" customHeight="1">
      <c r="A161" s="210"/>
      <c r="B161" s="235"/>
      <c r="C161" s="147"/>
      <c r="D161" s="23" t="s">
        <v>26</v>
      </c>
      <c r="E161" s="86"/>
      <c r="F161" s="86"/>
      <c r="G161" s="58"/>
      <c r="H161" s="249" t="s">
        <v>116</v>
      </c>
      <c r="I161" s="82"/>
      <c r="J161" s="83"/>
      <c r="K161" s="52"/>
      <c r="L161" s="84"/>
      <c r="M161" s="99"/>
      <c r="N161" s="22">
        <f t="shared" si="8"/>
        <v>0</v>
      </c>
    </row>
    <row r="162" spans="1:14" s="75" customFormat="1" ht="49.5" customHeight="1">
      <c r="A162" s="211"/>
      <c r="B162" s="235"/>
      <c r="C162" s="148"/>
      <c r="D162" s="23" t="s">
        <v>27</v>
      </c>
      <c r="E162" s="86"/>
      <c r="F162" s="86"/>
      <c r="G162" s="58"/>
      <c r="H162" s="237"/>
      <c r="I162" s="82">
        <v>100</v>
      </c>
      <c r="J162" s="83">
        <v>100</v>
      </c>
      <c r="K162" s="52">
        <f>J162/I162</f>
        <v>1</v>
      </c>
      <c r="L162" s="84"/>
      <c r="M162" s="99"/>
      <c r="N162" s="22">
        <f t="shared" si="8"/>
        <v>0</v>
      </c>
    </row>
    <row r="163" spans="1:14" s="75" customFormat="1" ht="24" customHeight="1">
      <c r="A163" s="222" t="s">
        <v>117</v>
      </c>
      <c r="B163" s="235" t="s">
        <v>118</v>
      </c>
      <c r="C163" s="234" t="s">
        <v>17</v>
      </c>
      <c r="D163" s="36" t="s">
        <v>18</v>
      </c>
      <c r="E163" s="94">
        <f>E164+E165+E166+E167</f>
        <v>952526</v>
      </c>
      <c r="F163" s="94">
        <f>F164+F165+F166+F167</f>
        <v>704869.24</v>
      </c>
      <c r="G163" s="110">
        <f>F163/E163</f>
        <v>0.74</v>
      </c>
      <c r="H163" s="84"/>
      <c r="I163" s="82"/>
      <c r="J163" s="83"/>
      <c r="K163" s="52"/>
      <c r="L163" s="84"/>
      <c r="M163" s="99"/>
      <c r="N163" s="22">
        <f t="shared" si="8"/>
        <v>247656.76</v>
      </c>
    </row>
    <row r="164" spans="1:14" s="75" customFormat="1" ht="24" customHeight="1">
      <c r="A164" s="223"/>
      <c r="B164" s="235"/>
      <c r="C164" s="147"/>
      <c r="D164" s="23" t="s">
        <v>22</v>
      </c>
      <c r="E164" s="86">
        <v>952526</v>
      </c>
      <c r="F164" s="86">
        <v>704869.24</v>
      </c>
      <c r="G164" s="58">
        <f>F164/E164</f>
        <v>0.74</v>
      </c>
      <c r="H164" s="84"/>
      <c r="I164" s="82"/>
      <c r="J164" s="83"/>
      <c r="K164" s="52"/>
      <c r="L164" s="84"/>
      <c r="M164" s="99"/>
      <c r="N164" s="22">
        <f t="shared" si="8"/>
        <v>247656.76</v>
      </c>
    </row>
    <row r="165" spans="1:14" s="75" customFormat="1" ht="24" customHeight="1">
      <c r="A165" s="223"/>
      <c r="B165" s="235"/>
      <c r="C165" s="147"/>
      <c r="D165" s="23" t="s">
        <v>23</v>
      </c>
      <c r="E165" s="86"/>
      <c r="F165" s="86"/>
      <c r="G165" s="58"/>
      <c r="H165" s="84"/>
      <c r="I165" s="82"/>
      <c r="J165" s="83"/>
      <c r="K165" s="52"/>
      <c r="L165" s="84"/>
      <c r="M165" s="99"/>
      <c r="N165" s="22">
        <f t="shared" si="8"/>
        <v>0</v>
      </c>
    </row>
    <row r="166" spans="1:14" s="75" customFormat="1" ht="24" customHeight="1">
      <c r="A166" s="210"/>
      <c r="B166" s="235"/>
      <c r="C166" s="147"/>
      <c r="D166" s="23" t="s">
        <v>26</v>
      </c>
      <c r="E166" s="86"/>
      <c r="F166" s="86"/>
      <c r="G166" s="58"/>
      <c r="H166" s="84"/>
      <c r="I166" s="82"/>
      <c r="J166" s="83"/>
      <c r="K166" s="52"/>
      <c r="L166" s="84"/>
      <c r="M166" s="99"/>
      <c r="N166" s="22">
        <f t="shared" si="8"/>
        <v>0</v>
      </c>
    </row>
    <row r="167" spans="1:14" s="75" customFormat="1" ht="26.25" customHeight="1">
      <c r="A167" s="211"/>
      <c r="B167" s="235"/>
      <c r="C167" s="148"/>
      <c r="D167" s="23" t="s">
        <v>27</v>
      </c>
      <c r="E167" s="86"/>
      <c r="F167" s="86"/>
      <c r="G167" s="58"/>
      <c r="H167" s="84"/>
      <c r="I167" s="82"/>
      <c r="J167" s="83"/>
      <c r="K167" s="52"/>
      <c r="L167" s="84"/>
      <c r="M167" s="99"/>
      <c r="N167" s="22">
        <f t="shared" si="8"/>
        <v>0</v>
      </c>
    </row>
    <row r="168" spans="1:14" s="75" customFormat="1" ht="24" customHeight="1">
      <c r="A168" s="222" t="s">
        <v>119</v>
      </c>
      <c r="B168" s="250" t="s">
        <v>120</v>
      </c>
      <c r="C168" s="234" t="s">
        <v>17</v>
      </c>
      <c r="D168" s="36" t="s">
        <v>18</v>
      </c>
      <c r="E168" s="94">
        <f>E169+E170+E171+E172</f>
        <v>999349</v>
      </c>
      <c r="F168" s="94">
        <f>F169+F170+F171+F172</f>
        <v>739518.26</v>
      </c>
      <c r="G168" s="110">
        <f>F168/E168</f>
        <v>0.74</v>
      </c>
      <c r="H168" s="84"/>
      <c r="I168" s="82"/>
      <c r="J168" s="83"/>
      <c r="K168" s="52"/>
      <c r="L168" s="84"/>
      <c r="M168" s="99"/>
      <c r="N168" s="22">
        <f t="shared" si="8"/>
        <v>259830.74</v>
      </c>
    </row>
    <row r="169" spans="1:14" s="75" customFormat="1" ht="24" customHeight="1">
      <c r="A169" s="223"/>
      <c r="B169" s="251"/>
      <c r="C169" s="147"/>
      <c r="D169" s="23" t="s">
        <v>22</v>
      </c>
      <c r="E169" s="86">
        <v>999349</v>
      </c>
      <c r="F169" s="86">
        <v>739518.26</v>
      </c>
      <c r="G169" s="58">
        <f>F169/E169</f>
        <v>0.74</v>
      </c>
      <c r="H169" s="84"/>
      <c r="I169" s="82"/>
      <c r="J169" s="83"/>
      <c r="K169" s="52"/>
      <c r="L169" s="84"/>
      <c r="M169" s="99"/>
      <c r="N169" s="22">
        <f t="shared" si="8"/>
        <v>259830.74</v>
      </c>
    </row>
    <row r="170" spans="1:14" s="75" customFormat="1" ht="24" customHeight="1">
      <c r="A170" s="223"/>
      <c r="B170" s="251"/>
      <c r="C170" s="147"/>
      <c r="D170" s="23" t="s">
        <v>23</v>
      </c>
      <c r="E170" s="86"/>
      <c r="F170" s="86"/>
      <c r="G170" s="58"/>
      <c r="H170" s="84"/>
      <c r="I170" s="82"/>
      <c r="J170" s="83"/>
      <c r="K170" s="52"/>
      <c r="L170" s="84"/>
      <c r="M170" s="99"/>
      <c r="N170" s="22">
        <f t="shared" si="8"/>
        <v>0</v>
      </c>
    </row>
    <row r="171" spans="1:14" s="75" customFormat="1" ht="24" customHeight="1">
      <c r="A171" s="210"/>
      <c r="B171" s="251"/>
      <c r="C171" s="147"/>
      <c r="D171" s="23" t="s">
        <v>26</v>
      </c>
      <c r="E171" s="86"/>
      <c r="F171" s="86"/>
      <c r="G171" s="58"/>
      <c r="H171" s="84"/>
      <c r="I171" s="82"/>
      <c r="J171" s="83"/>
      <c r="K171" s="52"/>
      <c r="L171" s="84"/>
      <c r="M171" s="99"/>
      <c r="N171" s="22">
        <f t="shared" si="8"/>
        <v>0</v>
      </c>
    </row>
    <row r="172" spans="1:14" s="75" customFormat="1" ht="24" customHeight="1">
      <c r="A172" s="211"/>
      <c r="B172" s="252"/>
      <c r="C172" s="148"/>
      <c r="D172" s="23" t="s">
        <v>27</v>
      </c>
      <c r="E172" s="86"/>
      <c r="F172" s="86"/>
      <c r="G172" s="58"/>
      <c r="H172" s="84"/>
      <c r="I172" s="82"/>
      <c r="J172" s="83"/>
      <c r="K172" s="52"/>
      <c r="L172" s="84"/>
      <c r="M172" s="99"/>
      <c r="N172" s="22">
        <f t="shared" si="8"/>
        <v>0</v>
      </c>
    </row>
    <row r="173" spans="1:14" s="75" customFormat="1" ht="24" customHeight="1">
      <c r="A173" s="222" t="s">
        <v>121</v>
      </c>
      <c r="B173" s="250" t="s">
        <v>122</v>
      </c>
      <c r="C173" s="234" t="s">
        <v>17</v>
      </c>
      <c r="D173" s="36" t="s">
        <v>18</v>
      </c>
      <c r="E173" s="94">
        <f>E174+E175+E176+E177</f>
        <v>999349</v>
      </c>
      <c r="F173" s="94">
        <f>F174+F175+F176+F177</f>
        <v>739518.26</v>
      </c>
      <c r="G173" s="110">
        <f>F173/E173</f>
        <v>0.74</v>
      </c>
      <c r="H173" s="84"/>
      <c r="I173" s="82"/>
      <c r="J173" s="83"/>
      <c r="K173" s="52"/>
      <c r="L173" s="84"/>
      <c r="M173" s="99"/>
      <c r="N173" s="22">
        <f t="shared" si="8"/>
        <v>259830.74</v>
      </c>
    </row>
    <row r="174" spans="1:14" s="75" customFormat="1" ht="24" customHeight="1">
      <c r="A174" s="223"/>
      <c r="B174" s="251"/>
      <c r="C174" s="147"/>
      <c r="D174" s="23" t="s">
        <v>22</v>
      </c>
      <c r="E174" s="86">
        <v>999349</v>
      </c>
      <c r="F174" s="86">
        <v>739518.26</v>
      </c>
      <c r="G174" s="58">
        <f>F174/E174</f>
        <v>0.74</v>
      </c>
      <c r="H174" s="84"/>
      <c r="I174" s="82"/>
      <c r="J174" s="83"/>
      <c r="K174" s="52"/>
      <c r="L174" s="84"/>
      <c r="M174" s="99"/>
      <c r="N174" s="22">
        <f t="shared" si="8"/>
        <v>259830.74</v>
      </c>
    </row>
    <row r="175" spans="1:14" s="75" customFormat="1" ht="24" customHeight="1">
      <c r="A175" s="223"/>
      <c r="B175" s="251"/>
      <c r="C175" s="147"/>
      <c r="D175" s="23" t="s">
        <v>23</v>
      </c>
      <c r="E175" s="86"/>
      <c r="F175" s="86"/>
      <c r="G175" s="58"/>
      <c r="H175" s="84"/>
      <c r="I175" s="82"/>
      <c r="J175" s="83"/>
      <c r="K175" s="52"/>
      <c r="L175" s="84"/>
      <c r="M175" s="99"/>
      <c r="N175" s="22">
        <f t="shared" si="8"/>
        <v>0</v>
      </c>
    </row>
    <row r="176" spans="1:14" s="75" customFormat="1" ht="24" customHeight="1">
      <c r="A176" s="210"/>
      <c r="B176" s="251"/>
      <c r="C176" s="147"/>
      <c r="D176" s="23" t="s">
        <v>26</v>
      </c>
      <c r="E176" s="86"/>
      <c r="F176" s="86"/>
      <c r="G176" s="58"/>
      <c r="H176" s="84"/>
      <c r="I176" s="82"/>
      <c r="J176" s="83"/>
      <c r="K176" s="52"/>
      <c r="L176" s="84"/>
      <c r="M176" s="99"/>
      <c r="N176" s="22">
        <f t="shared" si="8"/>
        <v>0</v>
      </c>
    </row>
    <row r="177" spans="1:14" s="75" customFormat="1" ht="24" customHeight="1">
      <c r="A177" s="211"/>
      <c r="B177" s="252"/>
      <c r="C177" s="148"/>
      <c r="D177" s="23" t="s">
        <v>27</v>
      </c>
      <c r="E177" s="86"/>
      <c r="F177" s="86"/>
      <c r="G177" s="58"/>
      <c r="H177" s="84"/>
      <c r="I177" s="82"/>
      <c r="J177" s="83"/>
      <c r="K177" s="52"/>
      <c r="L177" s="84"/>
      <c r="M177" s="99"/>
      <c r="N177" s="22">
        <f t="shared" si="8"/>
        <v>0</v>
      </c>
    </row>
    <row r="178" spans="1:14" s="75" customFormat="1" ht="24" customHeight="1">
      <c r="A178" s="222" t="s">
        <v>123</v>
      </c>
      <c r="B178" s="250" t="s">
        <v>124</v>
      </c>
      <c r="C178" s="234" t="s">
        <v>17</v>
      </c>
      <c r="D178" s="36" t="s">
        <v>18</v>
      </c>
      <c r="E178" s="94">
        <f>E179+E180+E181+E182</f>
        <v>999349</v>
      </c>
      <c r="F178" s="94">
        <f>F179+F180+F181+F182</f>
        <v>739518.26</v>
      </c>
      <c r="G178" s="110">
        <f>F178/E178</f>
        <v>0.74</v>
      </c>
      <c r="H178" s="84"/>
      <c r="I178" s="82"/>
      <c r="J178" s="83"/>
      <c r="K178" s="52"/>
      <c r="L178" s="84"/>
      <c r="M178" s="85"/>
      <c r="N178" s="22">
        <f t="shared" si="8"/>
        <v>259830.74</v>
      </c>
    </row>
    <row r="179" spans="1:14" s="75" customFormat="1" ht="24" customHeight="1">
      <c r="A179" s="223"/>
      <c r="B179" s="251"/>
      <c r="C179" s="147"/>
      <c r="D179" s="23" t="s">
        <v>22</v>
      </c>
      <c r="E179" s="86">
        <v>999349</v>
      </c>
      <c r="F179" s="86">
        <v>739518.26</v>
      </c>
      <c r="G179" s="58">
        <f>F179/E179</f>
        <v>0.74</v>
      </c>
      <c r="H179" s="84"/>
      <c r="I179" s="82"/>
      <c r="J179" s="83"/>
      <c r="K179" s="52"/>
      <c r="L179" s="84"/>
      <c r="M179" s="85"/>
      <c r="N179" s="22">
        <f t="shared" si="8"/>
        <v>259830.74</v>
      </c>
    </row>
    <row r="180" spans="1:14" s="75" customFormat="1" ht="24" customHeight="1">
      <c r="A180" s="223"/>
      <c r="B180" s="251"/>
      <c r="C180" s="147"/>
      <c r="D180" s="23" t="s">
        <v>23</v>
      </c>
      <c r="E180" s="86"/>
      <c r="F180" s="86"/>
      <c r="G180" s="93"/>
      <c r="H180" s="84"/>
      <c r="I180" s="82"/>
      <c r="J180" s="83"/>
      <c r="K180" s="52"/>
      <c r="L180" s="84"/>
      <c r="M180" s="85"/>
      <c r="N180" s="22">
        <f t="shared" si="8"/>
        <v>0</v>
      </c>
    </row>
    <row r="181" spans="1:14" s="75" customFormat="1" ht="24" customHeight="1">
      <c r="A181" s="210"/>
      <c r="B181" s="251"/>
      <c r="C181" s="147"/>
      <c r="D181" s="23" t="s">
        <v>26</v>
      </c>
      <c r="E181" s="86"/>
      <c r="F181" s="86"/>
      <c r="G181" s="93"/>
      <c r="H181" s="84"/>
      <c r="I181" s="82"/>
      <c r="J181" s="83"/>
      <c r="K181" s="52"/>
      <c r="L181" s="84"/>
      <c r="M181" s="85"/>
      <c r="N181" s="22">
        <f t="shared" si="8"/>
        <v>0</v>
      </c>
    </row>
    <row r="182" spans="1:14" s="75" customFormat="1" ht="24" customHeight="1">
      <c r="A182" s="211"/>
      <c r="B182" s="252"/>
      <c r="C182" s="148"/>
      <c r="D182" s="23" t="s">
        <v>27</v>
      </c>
      <c r="E182" s="86"/>
      <c r="F182" s="86"/>
      <c r="G182" s="93"/>
      <c r="H182" s="84"/>
      <c r="I182" s="82"/>
      <c r="J182" s="83"/>
      <c r="K182" s="52"/>
      <c r="L182" s="84"/>
      <c r="M182" s="85"/>
      <c r="N182" s="22">
        <f t="shared" si="8"/>
        <v>0</v>
      </c>
    </row>
    <row r="183" spans="1:14" s="75" customFormat="1" ht="34.5" customHeight="1">
      <c r="A183" s="222" t="s">
        <v>125</v>
      </c>
      <c r="B183" s="250" t="s">
        <v>126</v>
      </c>
      <c r="C183" s="234" t="s">
        <v>17</v>
      </c>
      <c r="D183" s="36" t="s">
        <v>18</v>
      </c>
      <c r="E183" s="94">
        <f>E184+E185+E186+E187</f>
        <v>28759800</v>
      </c>
      <c r="F183" s="94">
        <f>F184+F185+F186+F187</f>
        <v>21418858.43</v>
      </c>
      <c r="G183" s="58">
        <f>F183/E183</f>
        <v>0.7447499089006182</v>
      </c>
      <c r="H183" s="249" t="s">
        <v>127</v>
      </c>
      <c r="I183" s="82"/>
      <c r="J183" s="83"/>
      <c r="K183" s="52"/>
      <c r="L183" s="84"/>
      <c r="M183" s="85"/>
      <c r="N183" s="22">
        <f t="shared" si="8"/>
        <v>7340941.57</v>
      </c>
    </row>
    <row r="184" spans="1:14" s="75" customFormat="1" ht="30.75" customHeight="1">
      <c r="A184" s="223"/>
      <c r="B184" s="251"/>
      <c r="C184" s="147"/>
      <c r="D184" s="23" t="s">
        <v>22</v>
      </c>
      <c r="E184" s="86">
        <f>E189+E194+E199+E204+E209+E214</f>
        <v>0</v>
      </c>
      <c r="F184" s="86">
        <f>F189+F194+F199+F204+F209+F214</f>
        <v>0</v>
      </c>
      <c r="G184" s="93"/>
      <c r="H184" s="237"/>
      <c r="I184" s="82">
        <v>100</v>
      </c>
      <c r="J184" s="83">
        <v>100</v>
      </c>
      <c r="K184" s="52">
        <f>J184/I184</f>
        <v>1</v>
      </c>
      <c r="L184" s="84"/>
      <c r="M184" s="85"/>
      <c r="N184" s="22">
        <f t="shared" si="8"/>
        <v>0</v>
      </c>
    </row>
    <row r="185" spans="1:14" s="75" customFormat="1" ht="38.25" customHeight="1">
      <c r="A185" s="223"/>
      <c r="B185" s="251"/>
      <c r="C185" s="147"/>
      <c r="D185" s="23" t="s">
        <v>23</v>
      </c>
      <c r="E185" s="86">
        <f>E190+E195+E200+E205+E210+E215</f>
        <v>28759800</v>
      </c>
      <c r="F185" s="86">
        <f>F190+F195+F200+F205+F210+F215</f>
        <v>21418858.43</v>
      </c>
      <c r="G185" s="58">
        <f>F185/E185</f>
        <v>0.7447499089006182</v>
      </c>
      <c r="H185" s="249" t="s">
        <v>128</v>
      </c>
      <c r="I185" s="82"/>
      <c r="J185" s="83"/>
      <c r="K185" s="52"/>
      <c r="L185" s="84"/>
      <c r="M185" s="85"/>
      <c r="N185" s="22">
        <f t="shared" si="8"/>
        <v>7340941.57</v>
      </c>
    </row>
    <row r="186" spans="1:14" s="75" customFormat="1" ht="39.75" customHeight="1">
      <c r="A186" s="210"/>
      <c r="B186" s="251"/>
      <c r="C186" s="147"/>
      <c r="D186" s="23" t="s">
        <v>26</v>
      </c>
      <c r="E186" s="86"/>
      <c r="F186" s="86"/>
      <c r="G186" s="93"/>
      <c r="H186" s="237"/>
      <c r="I186" s="82">
        <v>93</v>
      </c>
      <c r="J186" s="83">
        <v>99</v>
      </c>
      <c r="K186" s="52">
        <f>J186/I186</f>
        <v>1.064516129032258</v>
      </c>
      <c r="L186" s="84"/>
      <c r="M186" s="85"/>
      <c r="N186" s="22">
        <f t="shared" si="8"/>
        <v>0</v>
      </c>
    </row>
    <row r="187" spans="1:14" s="75" customFormat="1" ht="24" customHeight="1">
      <c r="A187" s="211"/>
      <c r="B187" s="252"/>
      <c r="C187" s="148"/>
      <c r="D187" s="23" t="s">
        <v>27</v>
      </c>
      <c r="E187" s="86"/>
      <c r="F187" s="86"/>
      <c r="G187" s="93"/>
      <c r="H187" s="84"/>
      <c r="I187" s="82"/>
      <c r="J187" s="83"/>
      <c r="K187" s="52"/>
      <c r="L187" s="84"/>
      <c r="M187" s="85"/>
      <c r="N187" s="22">
        <f t="shared" si="8"/>
        <v>0</v>
      </c>
    </row>
    <row r="188" spans="1:14" s="75" customFormat="1" ht="24" customHeight="1">
      <c r="A188" s="222" t="s">
        <v>129</v>
      </c>
      <c r="B188" s="250" t="s">
        <v>130</v>
      </c>
      <c r="C188" s="234" t="s">
        <v>17</v>
      </c>
      <c r="D188" s="36" t="s">
        <v>18</v>
      </c>
      <c r="E188" s="94">
        <f>E189+E190+E191+E192</f>
        <v>4265000</v>
      </c>
      <c r="F188" s="94">
        <f>F189+F190+F191+F192</f>
        <v>2943999.08</v>
      </c>
      <c r="G188" s="58">
        <f aca="true" t="shared" si="9" ref="G188:G193">F188/E188</f>
        <v>0.6902694208675264</v>
      </c>
      <c r="H188" s="84"/>
      <c r="I188" s="82"/>
      <c r="J188" s="83"/>
      <c r="K188" s="52"/>
      <c r="L188" s="84"/>
      <c r="M188" s="85"/>
      <c r="N188" s="22">
        <f t="shared" si="8"/>
        <v>1321000.92</v>
      </c>
    </row>
    <row r="189" spans="1:14" s="75" customFormat="1" ht="24" customHeight="1">
      <c r="A189" s="223"/>
      <c r="B189" s="251"/>
      <c r="C189" s="147"/>
      <c r="D189" s="23" t="s">
        <v>22</v>
      </c>
      <c r="E189" s="86"/>
      <c r="F189" s="86"/>
      <c r="G189" s="58"/>
      <c r="H189" s="84"/>
      <c r="I189" s="82"/>
      <c r="J189" s="83"/>
      <c r="K189" s="52"/>
      <c r="L189" s="84"/>
      <c r="M189" s="85"/>
      <c r="N189" s="22">
        <f t="shared" si="8"/>
        <v>0</v>
      </c>
    </row>
    <row r="190" spans="1:14" s="75" customFormat="1" ht="24" customHeight="1">
      <c r="A190" s="223"/>
      <c r="B190" s="251"/>
      <c r="C190" s="147"/>
      <c r="D190" s="23" t="s">
        <v>23</v>
      </c>
      <c r="E190" s="86">
        <v>4265000</v>
      </c>
      <c r="F190" s="86">
        <v>2943999.08</v>
      </c>
      <c r="G190" s="58">
        <f t="shared" si="9"/>
        <v>0.6902694208675264</v>
      </c>
      <c r="H190" s="84"/>
      <c r="I190" s="82"/>
      <c r="J190" s="83"/>
      <c r="K190" s="52"/>
      <c r="L190" s="84"/>
      <c r="M190" s="85"/>
      <c r="N190" s="22">
        <f t="shared" si="8"/>
        <v>1321000.92</v>
      </c>
    </row>
    <row r="191" spans="1:14" s="75" customFormat="1" ht="24" customHeight="1">
      <c r="A191" s="210"/>
      <c r="B191" s="251"/>
      <c r="C191" s="147"/>
      <c r="D191" s="23" t="s">
        <v>26</v>
      </c>
      <c r="E191" s="86"/>
      <c r="F191" s="86"/>
      <c r="G191" s="58"/>
      <c r="H191" s="84"/>
      <c r="I191" s="82"/>
      <c r="J191" s="83"/>
      <c r="K191" s="52"/>
      <c r="L191" s="84"/>
      <c r="M191" s="85"/>
      <c r="N191" s="22">
        <f t="shared" si="8"/>
        <v>0</v>
      </c>
    </row>
    <row r="192" spans="1:14" s="75" customFormat="1" ht="24" customHeight="1">
      <c r="A192" s="211"/>
      <c r="B192" s="252"/>
      <c r="C192" s="148"/>
      <c r="D192" s="23" t="s">
        <v>27</v>
      </c>
      <c r="E192" s="86"/>
      <c r="F192" s="86"/>
      <c r="G192" s="58"/>
      <c r="H192" s="84"/>
      <c r="I192" s="82"/>
      <c r="J192" s="83"/>
      <c r="K192" s="52"/>
      <c r="L192" s="84"/>
      <c r="M192" s="85"/>
      <c r="N192" s="22">
        <f t="shared" si="8"/>
        <v>0</v>
      </c>
    </row>
    <row r="193" spans="1:14" s="75" customFormat="1" ht="24" customHeight="1">
      <c r="A193" s="222" t="s">
        <v>131</v>
      </c>
      <c r="B193" s="250" t="s">
        <v>132</v>
      </c>
      <c r="C193" s="234" t="s">
        <v>17</v>
      </c>
      <c r="D193" s="36" t="s">
        <v>18</v>
      </c>
      <c r="E193" s="86">
        <f>E194+E195+E196+E197</f>
        <v>131600</v>
      </c>
      <c r="F193" s="86">
        <f>F194+F195+F196+F197</f>
        <v>0</v>
      </c>
      <c r="G193" s="58">
        <f t="shared" si="9"/>
        <v>0</v>
      </c>
      <c r="H193" s="84"/>
      <c r="I193" s="82"/>
      <c r="J193" s="83"/>
      <c r="K193" s="52"/>
      <c r="L193" s="84"/>
      <c r="M193" s="253" t="s">
        <v>133</v>
      </c>
      <c r="N193" s="22">
        <f t="shared" si="8"/>
        <v>131600</v>
      </c>
    </row>
    <row r="194" spans="1:14" s="75" customFormat="1" ht="24" customHeight="1">
      <c r="A194" s="223"/>
      <c r="B194" s="251"/>
      <c r="C194" s="147"/>
      <c r="D194" s="23" t="s">
        <v>22</v>
      </c>
      <c r="E194" s="86"/>
      <c r="F194" s="86"/>
      <c r="G194" s="93"/>
      <c r="H194" s="84"/>
      <c r="I194" s="82"/>
      <c r="J194" s="83"/>
      <c r="K194" s="52"/>
      <c r="L194" s="84"/>
      <c r="M194" s="254"/>
      <c r="N194" s="22">
        <f t="shared" si="8"/>
        <v>0</v>
      </c>
    </row>
    <row r="195" spans="1:14" s="75" customFormat="1" ht="24" customHeight="1">
      <c r="A195" s="223"/>
      <c r="B195" s="251"/>
      <c r="C195" s="147"/>
      <c r="D195" s="23" t="s">
        <v>23</v>
      </c>
      <c r="E195" s="86">
        <v>131600</v>
      </c>
      <c r="F195" s="86">
        <v>0</v>
      </c>
      <c r="G195" s="93">
        <f>F195/E195</f>
        <v>0</v>
      </c>
      <c r="H195" s="84"/>
      <c r="I195" s="82"/>
      <c r="J195" s="83"/>
      <c r="K195" s="52"/>
      <c r="L195" s="84"/>
      <c r="M195" s="254"/>
      <c r="N195" s="22">
        <f t="shared" si="8"/>
        <v>131600</v>
      </c>
    </row>
    <row r="196" spans="1:14" s="75" customFormat="1" ht="24" customHeight="1">
      <c r="A196" s="210"/>
      <c r="B196" s="251"/>
      <c r="C196" s="147"/>
      <c r="D196" s="23" t="s">
        <v>26</v>
      </c>
      <c r="E196" s="86"/>
      <c r="F196" s="86"/>
      <c r="G196" s="93"/>
      <c r="H196" s="84"/>
      <c r="I196" s="82"/>
      <c r="J196" s="83"/>
      <c r="K196" s="52"/>
      <c r="L196" s="84"/>
      <c r="M196" s="254"/>
      <c r="N196" s="22">
        <f t="shared" si="8"/>
        <v>0</v>
      </c>
    </row>
    <row r="197" spans="1:14" s="75" customFormat="1" ht="24" customHeight="1">
      <c r="A197" s="211"/>
      <c r="B197" s="252"/>
      <c r="C197" s="148"/>
      <c r="D197" s="23" t="s">
        <v>27</v>
      </c>
      <c r="E197" s="86"/>
      <c r="F197" s="86"/>
      <c r="G197" s="93"/>
      <c r="H197" s="84"/>
      <c r="I197" s="82"/>
      <c r="J197" s="83"/>
      <c r="K197" s="52"/>
      <c r="L197" s="84"/>
      <c r="M197" s="255"/>
      <c r="N197" s="22">
        <f t="shared" si="8"/>
        <v>0</v>
      </c>
    </row>
    <row r="198" spans="1:14" s="75" customFormat="1" ht="24" customHeight="1">
      <c r="A198" s="222" t="s">
        <v>134</v>
      </c>
      <c r="B198" s="250" t="s">
        <v>135</v>
      </c>
      <c r="C198" s="234" t="s">
        <v>17</v>
      </c>
      <c r="D198" s="36" t="s">
        <v>18</v>
      </c>
      <c r="E198" s="94">
        <f>E199+E200+E201+E202</f>
        <v>1876300</v>
      </c>
      <c r="F198" s="94">
        <f>F199+F200+F201+F202</f>
        <v>1000000</v>
      </c>
      <c r="G198" s="58">
        <f>F198/E198</f>
        <v>0.5329638117571817</v>
      </c>
      <c r="H198" s="84"/>
      <c r="I198" s="82"/>
      <c r="J198" s="83"/>
      <c r="K198" s="101"/>
      <c r="L198" s="84"/>
      <c r="M198" s="129" t="s">
        <v>136</v>
      </c>
      <c r="N198" s="22">
        <f t="shared" si="8"/>
        <v>876300</v>
      </c>
    </row>
    <row r="199" spans="1:14" s="75" customFormat="1" ht="24" customHeight="1">
      <c r="A199" s="223"/>
      <c r="B199" s="251"/>
      <c r="C199" s="147"/>
      <c r="D199" s="23" t="s">
        <v>22</v>
      </c>
      <c r="E199" s="86"/>
      <c r="F199" s="86"/>
      <c r="G199" s="93"/>
      <c r="H199" s="84"/>
      <c r="I199" s="82"/>
      <c r="J199" s="83"/>
      <c r="K199" s="101"/>
      <c r="L199" s="84"/>
      <c r="M199" s="246"/>
      <c r="N199" s="22">
        <f t="shared" si="8"/>
        <v>0</v>
      </c>
    </row>
    <row r="200" spans="1:14" s="75" customFormat="1" ht="24" customHeight="1">
      <c r="A200" s="223"/>
      <c r="B200" s="251"/>
      <c r="C200" s="147"/>
      <c r="D200" s="23" t="s">
        <v>23</v>
      </c>
      <c r="E200" s="86">
        <v>1876300</v>
      </c>
      <c r="F200" s="86">
        <v>1000000</v>
      </c>
      <c r="G200" s="58">
        <f>F200/E200</f>
        <v>0.5329638117571817</v>
      </c>
      <c r="H200" s="84"/>
      <c r="I200" s="82"/>
      <c r="J200" s="83"/>
      <c r="K200" s="101"/>
      <c r="L200" s="84"/>
      <c r="M200" s="246"/>
      <c r="N200" s="22">
        <f aca="true" t="shared" si="10" ref="N200:N263">E200-F200</f>
        <v>876300</v>
      </c>
    </row>
    <row r="201" spans="1:14" s="75" customFormat="1" ht="24" customHeight="1">
      <c r="A201" s="210"/>
      <c r="B201" s="251"/>
      <c r="C201" s="147"/>
      <c r="D201" s="23" t="s">
        <v>26</v>
      </c>
      <c r="E201" s="86"/>
      <c r="F201" s="86"/>
      <c r="G201" s="93"/>
      <c r="H201" s="84"/>
      <c r="I201" s="82"/>
      <c r="J201" s="83"/>
      <c r="K201" s="101"/>
      <c r="L201" s="84"/>
      <c r="M201" s="246"/>
      <c r="N201" s="22">
        <f t="shared" si="10"/>
        <v>0</v>
      </c>
    </row>
    <row r="202" spans="1:14" s="75" customFormat="1" ht="24" customHeight="1">
      <c r="A202" s="211"/>
      <c r="B202" s="252"/>
      <c r="C202" s="148"/>
      <c r="D202" s="23" t="s">
        <v>27</v>
      </c>
      <c r="E202" s="86"/>
      <c r="F202" s="86"/>
      <c r="G202" s="93"/>
      <c r="H202" s="84"/>
      <c r="I202" s="82"/>
      <c r="J202" s="83"/>
      <c r="K202" s="101"/>
      <c r="L202" s="84"/>
      <c r="M202" s="247"/>
      <c r="N202" s="22">
        <f t="shared" si="10"/>
        <v>0</v>
      </c>
    </row>
    <row r="203" spans="1:14" s="75" customFormat="1" ht="24" customHeight="1">
      <c r="A203" s="222" t="s">
        <v>137</v>
      </c>
      <c r="B203" s="250" t="s">
        <v>138</v>
      </c>
      <c r="C203" s="234" t="s">
        <v>17</v>
      </c>
      <c r="D203" s="36" t="s">
        <v>18</v>
      </c>
      <c r="E203" s="94">
        <f>E204+E205+E206+E207</f>
        <v>418700</v>
      </c>
      <c r="F203" s="94">
        <f>F204+F205+F206+F207</f>
        <v>90883.74</v>
      </c>
      <c r="G203" s="110">
        <f>F203/E203</f>
        <v>0.2170617148316217</v>
      </c>
      <c r="H203" s="84"/>
      <c r="I203" s="82"/>
      <c r="J203" s="83"/>
      <c r="K203" s="101"/>
      <c r="L203" s="84"/>
      <c r="M203" s="129" t="s">
        <v>139</v>
      </c>
      <c r="N203" s="22">
        <f t="shared" si="10"/>
        <v>327816.26</v>
      </c>
    </row>
    <row r="204" spans="1:14" s="75" customFormat="1" ht="24" customHeight="1">
      <c r="A204" s="223"/>
      <c r="B204" s="251"/>
      <c r="C204" s="147"/>
      <c r="D204" s="23" t="s">
        <v>22</v>
      </c>
      <c r="E204" s="86"/>
      <c r="F204" s="86"/>
      <c r="G204" s="93"/>
      <c r="H204" s="84"/>
      <c r="I204" s="82"/>
      <c r="J204" s="83"/>
      <c r="K204" s="101"/>
      <c r="L204" s="84"/>
      <c r="M204" s="246"/>
      <c r="N204" s="22">
        <f t="shared" si="10"/>
        <v>0</v>
      </c>
    </row>
    <row r="205" spans="1:14" s="75" customFormat="1" ht="24" customHeight="1">
      <c r="A205" s="223"/>
      <c r="B205" s="251"/>
      <c r="C205" s="147"/>
      <c r="D205" s="23" t="s">
        <v>23</v>
      </c>
      <c r="E205" s="86">
        <v>418700</v>
      </c>
      <c r="F205" s="86">
        <v>90883.74</v>
      </c>
      <c r="G205" s="58">
        <f>F205/E205</f>
        <v>0.2170617148316217</v>
      </c>
      <c r="H205" s="84"/>
      <c r="I205" s="82"/>
      <c r="J205" s="83"/>
      <c r="K205" s="101"/>
      <c r="L205" s="84"/>
      <c r="M205" s="246"/>
      <c r="N205" s="22">
        <f t="shared" si="10"/>
        <v>327816.26</v>
      </c>
    </row>
    <row r="206" spans="1:14" s="75" customFormat="1" ht="24" customHeight="1">
      <c r="A206" s="210"/>
      <c r="B206" s="251"/>
      <c r="C206" s="147"/>
      <c r="D206" s="23" t="s">
        <v>26</v>
      </c>
      <c r="E206" s="86"/>
      <c r="F206" s="86"/>
      <c r="G206" s="93"/>
      <c r="H206" s="84"/>
      <c r="I206" s="82"/>
      <c r="J206" s="83"/>
      <c r="K206" s="101"/>
      <c r="L206" s="84"/>
      <c r="M206" s="246"/>
      <c r="N206" s="22">
        <f t="shared" si="10"/>
        <v>0</v>
      </c>
    </row>
    <row r="207" spans="1:14" s="75" customFormat="1" ht="24" customHeight="1">
      <c r="A207" s="211"/>
      <c r="B207" s="252"/>
      <c r="C207" s="148"/>
      <c r="D207" s="23" t="s">
        <v>27</v>
      </c>
      <c r="E207" s="86"/>
      <c r="F207" s="86"/>
      <c r="G207" s="93"/>
      <c r="H207" s="84"/>
      <c r="I207" s="82"/>
      <c r="J207" s="83"/>
      <c r="K207" s="101"/>
      <c r="L207" s="84"/>
      <c r="M207" s="247"/>
      <c r="N207" s="22">
        <f t="shared" si="10"/>
        <v>0</v>
      </c>
    </row>
    <row r="208" spans="1:14" s="75" customFormat="1" ht="24" customHeight="1">
      <c r="A208" s="222" t="s">
        <v>140</v>
      </c>
      <c r="B208" s="250" t="s">
        <v>141</v>
      </c>
      <c r="C208" s="234" t="s">
        <v>17</v>
      </c>
      <c r="D208" s="36" t="s">
        <v>18</v>
      </c>
      <c r="E208" s="94">
        <f>E209+E210+E211+E212</f>
        <v>591300</v>
      </c>
      <c r="F208" s="94">
        <f>F209+F210+F211+F212</f>
        <v>281233.8</v>
      </c>
      <c r="G208" s="58">
        <f>F208/E208</f>
        <v>0.4756194824961948</v>
      </c>
      <c r="H208" s="84"/>
      <c r="I208" s="82"/>
      <c r="J208" s="83"/>
      <c r="K208" s="101"/>
      <c r="L208" s="84"/>
      <c r="M208" s="129" t="s">
        <v>142</v>
      </c>
      <c r="N208" s="22">
        <f t="shared" si="10"/>
        <v>310066.2</v>
      </c>
    </row>
    <row r="209" spans="1:14" s="75" customFormat="1" ht="24" customHeight="1">
      <c r="A209" s="223"/>
      <c r="B209" s="251"/>
      <c r="C209" s="147"/>
      <c r="D209" s="23" t="s">
        <v>22</v>
      </c>
      <c r="E209" s="86"/>
      <c r="F209" s="86"/>
      <c r="G209" s="93"/>
      <c r="H209" s="84"/>
      <c r="I209" s="82"/>
      <c r="J209" s="83"/>
      <c r="K209" s="101"/>
      <c r="L209" s="84"/>
      <c r="M209" s="246"/>
      <c r="N209" s="22">
        <f t="shared" si="10"/>
        <v>0</v>
      </c>
    </row>
    <row r="210" spans="1:14" s="75" customFormat="1" ht="24" customHeight="1">
      <c r="A210" s="223"/>
      <c r="B210" s="251"/>
      <c r="C210" s="147"/>
      <c r="D210" s="23" t="s">
        <v>23</v>
      </c>
      <c r="E210" s="86">
        <v>591300</v>
      </c>
      <c r="F210" s="86">
        <v>281233.8</v>
      </c>
      <c r="G210" s="58">
        <f>F210/E210</f>
        <v>0.4756194824961948</v>
      </c>
      <c r="H210" s="84"/>
      <c r="I210" s="82"/>
      <c r="J210" s="83"/>
      <c r="K210" s="101"/>
      <c r="L210" s="84"/>
      <c r="M210" s="246"/>
      <c r="N210" s="22">
        <f t="shared" si="10"/>
        <v>310066.2</v>
      </c>
    </row>
    <row r="211" spans="1:14" s="75" customFormat="1" ht="24" customHeight="1">
      <c r="A211" s="210"/>
      <c r="B211" s="251"/>
      <c r="C211" s="147"/>
      <c r="D211" s="23" t="s">
        <v>26</v>
      </c>
      <c r="E211" s="86"/>
      <c r="F211" s="86"/>
      <c r="G211" s="93"/>
      <c r="H211" s="84"/>
      <c r="I211" s="82"/>
      <c r="J211" s="83"/>
      <c r="K211" s="101"/>
      <c r="L211" s="84"/>
      <c r="M211" s="246"/>
      <c r="N211" s="22">
        <f t="shared" si="10"/>
        <v>0</v>
      </c>
    </row>
    <row r="212" spans="1:14" s="75" customFormat="1" ht="24" customHeight="1">
      <c r="A212" s="211"/>
      <c r="B212" s="252"/>
      <c r="C212" s="148"/>
      <c r="D212" s="23" t="s">
        <v>27</v>
      </c>
      <c r="E212" s="86"/>
      <c r="F212" s="86"/>
      <c r="G212" s="93"/>
      <c r="H212" s="84"/>
      <c r="I212" s="82"/>
      <c r="J212" s="83"/>
      <c r="K212" s="101"/>
      <c r="L212" s="84"/>
      <c r="M212" s="247"/>
      <c r="N212" s="22">
        <f t="shared" si="10"/>
        <v>0</v>
      </c>
    </row>
    <row r="213" spans="1:14" s="75" customFormat="1" ht="24" customHeight="1">
      <c r="A213" s="222" t="s">
        <v>143</v>
      </c>
      <c r="B213" s="250" t="s">
        <v>144</v>
      </c>
      <c r="C213" s="234" t="s">
        <v>17</v>
      </c>
      <c r="D213" s="36" t="s">
        <v>18</v>
      </c>
      <c r="E213" s="94">
        <f>E214+E215+E216+E217</f>
        <v>21476900</v>
      </c>
      <c r="F213" s="94">
        <f>F214+F215+F216+F217</f>
        <v>17102741.81</v>
      </c>
      <c r="G213" s="58">
        <f>F213/E213</f>
        <v>0.7963319571260283</v>
      </c>
      <c r="H213" s="84"/>
      <c r="I213" s="82"/>
      <c r="J213" s="83"/>
      <c r="K213" s="101"/>
      <c r="L213" s="84"/>
      <c r="M213" s="85"/>
      <c r="N213" s="22">
        <f t="shared" si="10"/>
        <v>4374158.190000001</v>
      </c>
    </row>
    <row r="214" spans="1:14" s="75" customFormat="1" ht="24" customHeight="1">
      <c r="A214" s="223"/>
      <c r="B214" s="251"/>
      <c r="C214" s="147"/>
      <c r="D214" s="23" t="s">
        <v>22</v>
      </c>
      <c r="E214" s="86"/>
      <c r="F214" s="86"/>
      <c r="G214" s="93"/>
      <c r="H214" s="84"/>
      <c r="I214" s="82"/>
      <c r="J214" s="83"/>
      <c r="K214" s="101"/>
      <c r="L214" s="84"/>
      <c r="M214" s="85"/>
      <c r="N214" s="22">
        <f t="shared" si="10"/>
        <v>0</v>
      </c>
    </row>
    <row r="215" spans="1:14" s="75" customFormat="1" ht="24" customHeight="1">
      <c r="A215" s="223"/>
      <c r="B215" s="251"/>
      <c r="C215" s="147"/>
      <c r="D215" s="23" t="s">
        <v>23</v>
      </c>
      <c r="E215" s="86">
        <v>21476900</v>
      </c>
      <c r="F215" s="86">
        <v>17102741.81</v>
      </c>
      <c r="G215" s="58">
        <f>F215/E215</f>
        <v>0.7963319571260283</v>
      </c>
      <c r="H215" s="84"/>
      <c r="I215" s="82"/>
      <c r="J215" s="83"/>
      <c r="K215" s="101"/>
      <c r="L215" s="84"/>
      <c r="M215" s="85"/>
      <c r="N215" s="22">
        <f t="shared" si="10"/>
        <v>4374158.190000001</v>
      </c>
    </row>
    <row r="216" spans="1:14" s="75" customFormat="1" ht="24" customHeight="1">
      <c r="A216" s="210"/>
      <c r="B216" s="251"/>
      <c r="C216" s="147"/>
      <c r="D216" s="23" t="s">
        <v>26</v>
      </c>
      <c r="E216" s="86"/>
      <c r="F216" s="86"/>
      <c r="G216" s="93"/>
      <c r="H216" s="84"/>
      <c r="I216" s="82"/>
      <c r="J216" s="83"/>
      <c r="K216" s="101"/>
      <c r="L216" s="84"/>
      <c r="M216" s="85"/>
      <c r="N216" s="22">
        <f t="shared" si="10"/>
        <v>0</v>
      </c>
    </row>
    <row r="217" spans="1:14" s="75" customFormat="1" ht="24" customHeight="1">
      <c r="A217" s="211"/>
      <c r="B217" s="252"/>
      <c r="C217" s="148"/>
      <c r="D217" s="23" t="s">
        <v>27</v>
      </c>
      <c r="E217" s="86"/>
      <c r="F217" s="86"/>
      <c r="G217" s="93"/>
      <c r="H217" s="84"/>
      <c r="I217" s="82"/>
      <c r="J217" s="83"/>
      <c r="K217" s="101"/>
      <c r="L217" s="84"/>
      <c r="M217" s="85"/>
      <c r="N217" s="22">
        <f t="shared" si="10"/>
        <v>0</v>
      </c>
    </row>
    <row r="218" spans="1:14" s="75" customFormat="1" ht="33" customHeight="1">
      <c r="A218" s="222" t="s">
        <v>146</v>
      </c>
      <c r="B218" s="250" t="s">
        <v>147</v>
      </c>
      <c r="C218" s="234" t="s">
        <v>17</v>
      </c>
      <c r="D218" s="36" t="s">
        <v>18</v>
      </c>
      <c r="E218" s="94">
        <f>E219+E220+E221+E222</f>
        <v>952526</v>
      </c>
      <c r="F218" s="94">
        <f>F219+F220+F221+F222</f>
        <v>709631.87</v>
      </c>
      <c r="G218" s="110">
        <f>F218/E218</f>
        <v>0.745</v>
      </c>
      <c r="H218" s="249" t="s">
        <v>148</v>
      </c>
      <c r="I218" s="82"/>
      <c r="J218" s="83"/>
      <c r="K218" s="101"/>
      <c r="L218" s="84"/>
      <c r="M218" s="85"/>
      <c r="N218" s="22">
        <f t="shared" si="10"/>
        <v>242894.13</v>
      </c>
    </row>
    <row r="219" spans="1:14" s="75" customFormat="1" ht="33.75" customHeight="1">
      <c r="A219" s="223"/>
      <c r="B219" s="251"/>
      <c r="C219" s="147"/>
      <c r="D219" s="23" t="s">
        <v>22</v>
      </c>
      <c r="E219" s="86">
        <f>E224</f>
        <v>952526</v>
      </c>
      <c r="F219" s="86">
        <v>709631.87</v>
      </c>
      <c r="G219" s="58">
        <f>F219/E219</f>
        <v>0.745</v>
      </c>
      <c r="H219" s="237"/>
      <c r="I219" s="82">
        <v>1</v>
      </c>
      <c r="J219" s="83">
        <v>1</v>
      </c>
      <c r="K219" s="52">
        <f>J219/I219</f>
        <v>1</v>
      </c>
      <c r="L219" s="84"/>
      <c r="M219" s="85"/>
      <c r="N219" s="22">
        <f t="shared" si="10"/>
        <v>242894.13</v>
      </c>
    </row>
    <row r="220" spans="1:14" s="75" customFormat="1" ht="24" customHeight="1">
      <c r="A220" s="223"/>
      <c r="B220" s="251"/>
      <c r="C220" s="147"/>
      <c r="D220" s="23" t="s">
        <v>23</v>
      </c>
      <c r="E220" s="86"/>
      <c r="F220" s="86"/>
      <c r="G220" s="93"/>
      <c r="H220" s="84"/>
      <c r="I220" s="82"/>
      <c r="J220" s="83"/>
      <c r="K220" s="101"/>
      <c r="L220" s="84"/>
      <c r="M220" s="85"/>
      <c r="N220" s="22">
        <f t="shared" si="10"/>
        <v>0</v>
      </c>
    </row>
    <row r="221" spans="1:14" s="75" customFormat="1" ht="24" customHeight="1">
      <c r="A221" s="210"/>
      <c r="B221" s="251"/>
      <c r="C221" s="147"/>
      <c r="D221" s="23" t="s">
        <v>26</v>
      </c>
      <c r="E221" s="86"/>
      <c r="F221" s="86"/>
      <c r="G221" s="93"/>
      <c r="H221" s="84"/>
      <c r="I221" s="82"/>
      <c r="J221" s="83"/>
      <c r="K221" s="101"/>
      <c r="L221" s="84"/>
      <c r="M221" s="85"/>
      <c r="N221" s="22">
        <f t="shared" si="10"/>
        <v>0</v>
      </c>
    </row>
    <row r="222" spans="1:14" s="75" customFormat="1" ht="24" customHeight="1">
      <c r="A222" s="211"/>
      <c r="B222" s="252"/>
      <c r="C222" s="148"/>
      <c r="D222" s="23" t="s">
        <v>27</v>
      </c>
      <c r="E222" s="86"/>
      <c r="F222" s="86"/>
      <c r="G222" s="93"/>
      <c r="H222" s="84"/>
      <c r="I222" s="82"/>
      <c r="J222" s="83"/>
      <c r="K222" s="101"/>
      <c r="L222" s="84"/>
      <c r="M222" s="85"/>
      <c r="N222" s="22">
        <f t="shared" si="10"/>
        <v>0</v>
      </c>
    </row>
    <row r="223" spans="1:14" s="75" customFormat="1" ht="24" customHeight="1">
      <c r="A223" s="222" t="s">
        <v>149</v>
      </c>
      <c r="B223" s="250" t="s">
        <v>150</v>
      </c>
      <c r="C223" s="234" t="s">
        <v>17</v>
      </c>
      <c r="D223" s="36" t="s">
        <v>18</v>
      </c>
      <c r="E223" s="94">
        <f>E224+E225+E226+E227</f>
        <v>952526</v>
      </c>
      <c r="F223" s="94">
        <f>F224+F225+F226+F227</f>
        <v>709631.87</v>
      </c>
      <c r="G223" s="110">
        <f>F223/E223</f>
        <v>0.745</v>
      </c>
      <c r="H223" s="84"/>
      <c r="I223" s="82"/>
      <c r="J223" s="83"/>
      <c r="K223" s="101"/>
      <c r="L223" s="84"/>
      <c r="M223" s="85"/>
      <c r="N223" s="22">
        <f t="shared" si="10"/>
        <v>242894.13</v>
      </c>
    </row>
    <row r="224" spans="1:14" s="75" customFormat="1" ht="24" customHeight="1">
      <c r="A224" s="223"/>
      <c r="B224" s="251"/>
      <c r="C224" s="147"/>
      <c r="D224" s="23" t="s">
        <v>22</v>
      </c>
      <c r="E224" s="86">
        <v>952526</v>
      </c>
      <c r="F224" s="86">
        <v>709631.87</v>
      </c>
      <c r="G224" s="58">
        <f>F224/E224</f>
        <v>0.745</v>
      </c>
      <c r="H224" s="84"/>
      <c r="I224" s="82"/>
      <c r="J224" s="83"/>
      <c r="K224" s="101"/>
      <c r="L224" s="84"/>
      <c r="M224" s="85"/>
      <c r="N224" s="22">
        <f t="shared" si="10"/>
        <v>242894.13</v>
      </c>
    </row>
    <row r="225" spans="1:14" s="75" customFormat="1" ht="24" customHeight="1">
      <c r="A225" s="223"/>
      <c r="B225" s="251"/>
      <c r="C225" s="147"/>
      <c r="D225" s="23" t="s">
        <v>23</v>
      </c>
      <c r="E225" s="86"/>
      <c r="F225" s="86"/>
      <c r="G225" s="93"/>
      <c r="H225" s="84"/>
      <c r="I225" s="82"/>
      <c r="J225" s="83"/>
      <c r="K225" s="101"/>
      <c r="L225" s="84"/>
      <c r="M225" s="85"/>
      <c r="N225" s="22">
        <f t="shared" si="10"/>
        <v>0</v>
      </c>
    </row>
    <row r="226" spans="1:14" s="75" customFormat="1" ht="24" customHeight="1">
      <c r="A226" s="210"/>
      <c r="B226" s="251"/>
      <c r="C226" s="147"/>
      <c r="D226" s="23" t="s">
        <v>26</v>
      </c>
      <c r="E226" s="86"/>
      <c r="F226" s="86"/>
      <c r="G226" s="93"/>
      <c r="H226" s="84"/>
      <c r="I226" s="82"/>
      <c r="J226" s="83"/>
      <c r="K226" s="101"/>
      <c r="L226" s="84"/>
      <c r="M226" s="85"/>
      <c r="N226" s="22">
        <f t="shared" si="10"/>
        <v>0</v>
      </c>
    </row>
    <row r="227" spans="1:14" s="75" customFormat="1" ht="24" customHeight="1">
      <c r="A227" s="211"/>
      <c r="B227" s="252"/>
      <c r="C227" s="148"/>
      <c r="D227" s="23" t="s">
        <v>27</v>
      </c>
      <c r="E227" s="86"/>
      <c r="F227" s="86"/>
      <c r="G227" s="93"/>
      <c r="H227" s="84"/>
      <c r="I227" s="82"/>
      <c r="J227" s="83"/>
      <c r="K227" s="101"/>
      <c r="L227" s="84"/>
      <c r="M227" s="85"/>
      <c r="N227" s="22">
        <f t="shared" si="10"/>
        <v>0</v>
      </c>
    </row>
    <row r="228" spans="1:14" s="75" customFormat="1" ht="24" customHeight="1">
      <c r="A228" s="222" t="s">
        <v>151</v>
      </c>
      <c r="B228" s="235" t="s">
        <v>152</v>
      </c>
      <c r="C228" s="234" t="s">
        <v>17</v>
      </c>
      <c r="D228" s="36" t="s">
        <v>18</v>
      </c>
      <c r="E228" s="94">
        <f>E229+E230+E231+E232</f>
        <v>7620214</v>
      </c>
      <c r="F228" s="94">
        <f>F229+F230+F231+F232</f>
        <v>5703103.279999999</v>
      </c>
      <c r="G228" s="110">
        <f>F228/E228</f>
        <v>0.7484177321004369</v>
      </c>
      <c r="H228" s="249" t="s">
        <v>153</v>
      </c>
      <c r="I228" s="82"/>
      <c r="J228" s="83"/>
      <c r="K228" s="101"/>
      <c r="L228" s="84"/>
      <c r="M228" s="85"/>
      <c r="N228" s="22">
        <f t="shared" si="10"/>
        <v>1917110.7200000007</v>
      </c>
    </row>
    <row r="229" spans="1:14" s="75" customFormat="1" ht="34.5" customHeight="1">
      <c r="A229" s="223"/>
      <c r="B229" s="235"/>
      <c r="C229" s="147"/>
      <c r="D229" s="23" t="s">
        <v>22</v>
      </c>
      <c r="E229" s="86">
        <f>E234+E239+E244+E249+E254+E259+E264+E269</f>
        <v>7620214</v>
      </c>
      <c r="F229" s="86">
        <f>F234+F239+F244+F249+F254+F259+F264+F269</f>
        <v>5703103.279999999</v>
      </c>
      <c r="G229" s="58">
        <f>F229/E229</f>
        <v>0.7484177321004369</v>
      </c>
      <c r="H229" s="237"/>
      <c r="I229" s="82">
        <v>100</v>
      </c>
      <c r="J229" s="83">
        <v>100</v>
      </c>
      <c r="K229" s="52">
        <v>1</v>
      </c>
      <c r="L229" s="84"/>
      <c r="M229" s="85"/>
      <c r="N229" s="22">
        <f t="shared" si="10"/>
        <v>1917110.7200000007</v>
      </c>
    </row>
    <row r="230" spans="1:14" s="75" customFormat="1" ht="24" customHeight="1">
      <c r="A230" s="223"/>
      <c r="B230" s="235"/>
      <c r="C230" s="147"/>
      <c r="D230" s="23" t="s">
        <v>23</v>
      </c>
      <c r="E230" s="86"/>
      <c r="F230" s="86"/>
      <c r="G230" s="93"/>
      <c r="H230" s="249" t="s">
        <v>154</v>
      </c>
      <c r="I230" s="82"/>
      <c r="J230" s="83"/>
      <c r="K230" s="101"/>
      <c r="L230" s="84"/>
      <c r="M230" s="85"/>
      <c r="N230" s="22">
        <f t="shared" si="10"/>
        <v>0</v>
      </c>
    </row>
    <row r="231" spans="1:14" s="75" customFormat="1" ht="29.25" customHeight="1">
      <c r="A231" s="210"/>
      <c r="B231" s="235"/>
      <c r="C231" s="147"/>
      <c r="D231" s="23" t="s">
        <v>26</v>
      </c>
      <c r="E231" s="86"/>
      <c r="F231" s="86"/>
      <c r="G231" s="93"/>
      <c r="H231" s="237"/>
      <c r="I231" s="82">
        <v>100</v>
      </c>
      <c r="J231" s="83">
        <v>100</v>
      </c>
      <c r="K231" s="52">
        <f>J231/I231</f>
        <v>1</v>
      </c>
      <c r="L231" s="84"/>
      <c r="M231" s="85"/>
      <c r="N231" s="22">
        <f t="shared" si="10"/>
        <v>0</v>
      </c>
    </row>
    <row r="232" spans="1:14" s="75" customFormat="1" ht="24" customHeight="1">
      <c r="A232" s="211"/>
      <c r="B232" s="235"/>
      <c r="C232" s="148"/>
      <c r="D232" s="23" t="s">
        <v>27</v>
      </c>
      <c r="E232" s="86"/>
      <c r="F232" s="86"/>
      <c r="G232" s="93"/>
      <c r="H232" s="249" t="s">
        <v>155</v>
      </c>
      <c r="I232" s="82"/>
      <c r="J232" s="83"/>
      <c r="K232" s="101"/>
      <c r="L232" s="84"/>
      <c r="M232" s="85"/>
      <c r="N232" s="22">
        <f t="shared" si="10"/>
        <v>0</v>
      </c>
    </row>
    <row r="233" spans="1:14" s="75" customFormat="1" ht="24" customHeight="1">
      <c r="A233" s="222" t="s">
        <v>156</v>
      </c>
      <c r="B233" s="241" t="s">
        <v>157</v>
      </c>
      <c r="C233" s="234" t="s">
        <v>17</v>
      </c>
      <c r="D233" s="36" t="s">
        <v>18</v>
      </c>
      <c r="E233" s="94">
        <f>E234+E235+E236+E237</f>
        <v>952526</v>
      </c>
      <c r="F233" s="94">
        <f>F234+F235+F236+F237</f>
        <v>712870.46</v>
      </c>
      <c r="G233" s="110">
        <f>F233/E233</f>
        <v>0.7484000016797442</v>
      </c>
      <c r="H233" s="237"/>
      <c r="I233" s="82">
        <v>1</v>
      </c>
      <c r="J233" s="83">
        <v>1</v>
      </c>
      <c r="K233" s="52">
        <f>J233/I233</f>
        <v>1</v>
      </c>
      <c r="L233" s="84"/>
      <c r="M233" s="85"/>
      <c r="N233" s="22">
        <f t="shared" si="10"/>
        <v>239655.54000000004</v>
      </c>
    </row>
    <row r="234" spans="1:14" s="75" customFormat="1" ht="24" customHeight="1">
      <c r="A234" s="223"/>
      <c r="B234" s="244"/>
      <c r="C234" s="147"/>
      <c r="D234" s="23" t="s">
        <v>22</v>
      </c>
      <c r="E234" s="86">
        <v>952526</v>
      </c>
      <c r="F234" s="86">
        <v>712870.46</v>
      </c>
      <c r="G234" s="58">
        <f>F234/E234</f>
        <v>0.7484000016797442</v>
      </c>
      <c r="H234" s="84"/>
      <c r="I234" s="82"/>
      <c r="J234" s="83"/>
      <c r="K234" s="101"/>
      <c r="L234" s="84"/>
      <c r="M234" s="85"/>
      <c r="N234" s="22">
        <f t="shared" si="10"/>
        <v>239655.54000000004</v>
      </c>
    </row>
    <row r="235" spans="1:14" s="75" customFormat="1" ht="24" customHeight="1">
      <c r="A235" s="223"/>
      <c r="B235" s="244"/>
      <c r="C235" s="147"/>
      <c r="D235" s="23" t="s">
        <v>23</v>
      </c>
      <c r="E235" s="86"/>
      <c r="F235" s="86"/>
      <c r="G235" s="93"/>
      <c r="H235" s="84"/>
      <c r="I235" s="82"/>
      <c r="J235" s="83"/>
      <c r="K235" s="101"/>
      <c r="L235" s="84"/>
      <c r="M235" s="85"/>
      <c r="N235" s="22">
        <f t="shared" si="10"/>
        <v>0</v>
      </c>
    </row>
    <row r="236" spans="1:14" s="75" customFormat="1" ht="24" customHeight="1">
      <c r="A236" s="210"/>
      <c r="B236" s="244"/>
      <c r="C236" s="147"/>
      <c r="D236" s="23" t="s">
        <v>26</v>
      </c>
      <c r="E236" s="86"/>
      <c r="F236" s="86"/>
      <c r="G236" s="93"/>
      <c r="H236" s="84"/>
      <c r="I236" s="82"/>
      <c r="J236" s="83"/>
      <c r="K236" s="101"/>
      <c r="L236" s="84"/>
      <c r="M236" s="85"/>
      <c r="N236" s="22">
        <f t="shared" si="10"/>
        <v>0</v>
      </c>
    </row>
    <row r="237" spans="1:14" s="75" customFormat="1" ht="24" customHeight="1">
      <c r="A237" s="211"/>
      <c r="B237" s="245"/>
      <c r="C237" s="148"/>
      <c r="D237" s="23" t="s">
        <v>27</v>
      </c>
      <c r="E237" s="86"/>
      <c r="F237" s="86"/>
      <c r="G237" s="93"/>
      <c r="H237" s="84"/>
      <c r="I237" s="82"/>
      <c r="J237" s="83"/>
      <c r="K237" s="101"/>
      <c r="L237" s="84"/>
      <c r="M237" s="85"/>
      <c r="N237" s="22">
        <f t="shared" si="10"/>
        <v>0</v>
      </c>
    </row>
    <row r="238" spans="1:14" s="75" customFormat="1" ht="24" customHeight="1">
      <c r="A238" s="222" t="s">
        <v>158</v>
      </c>
      <c r="B238" s="241" t="s">
        <v>159</v>
      </c>
      <c r="C238" s="234" t="s">
        <v>17</v>
      </c>
      <c r="D238" s="36" t="s">
        <v>18</v>
      </c>
      <c r="E238" s="94">
        <f>E239+E240+E241+E242</f>
        <v>952526</v>
      </c>
      <c r="F238" s="94">
        <f>F239+F240+F241+F242</f>
        <v>712870.46</v>
      </c>
      <c r="G238" s="110">
        <f>F238/E238</f>
        <v>0.7484000016797442</v>
      </c>
      <c r="H238" s="84"/>
      <c r="I238" s="82"/>
      <c r="J238" s="83"/>
      <c r="K238" s="101"/>
      <c r="L238" s="84"/>
      <c r="M238" s="85"/>
      <c r="N238" s="22">
        <f t="shared" si="10"/>
        <v>239655.54000000004</v>
      </c>
    </row>
    <row r="239" spans="1:14" s="75" customFormat="1" ht="24" customHeight="1">
      <c r="A239" s="223"/>
      <c r="B239" s="244"/>
      <c r="C239" s="147"/>
      <c r="D239" s="23" t="s">
        <v>22</v>
      </c>
      <c r="E239" s="86">
        <v>952526</v>
      </c>
      <c r="F239" s="86">
        <v>712870.46</v>
      </c>
      <c r="G239" s="58">
        <f>F239/E239</f>
        <v>0.7484000016797442</v>
      </c>
      <c r="H239" s="84"/>
      <c r="I239" s="82"/>
      <c r="J239" s="83"/>
      <c r="K239" s="101"/>
      <c r="L239" s="84"/>
      <c r="M239" s="85"/>
      <c r="N239" s="22">
        <f t="shared" si="10"/>
        <v>239655.54000000004</v>
      </c>
    </row>
    <row r="240" spans="1:14" s="75" customFormat="1" ht="24" customHeight="1">
      <c r="A240" s="223"/>
      <c r="B240" s="244"/>
      <c r="C240" s="147"/>
      <c r="D240" s="23" t="s">
        <v>23</v>
      </c>
      <c r="E240" s="86"/>
      <c r="F240" s="86"/>
      <c r="G240" s="93"/>
      <c r="H240" s="84"/>
      <c r="I240" s="82"/>
      <c r="J240" s="83"/>
      <c r="K240" s="101"/>
      <c r="L240" s="84"/>
      <c r="M240" s="85"/>
      <c r="N240" s="22">
        <f t="shared" si="10"/>
        <v>0</v>
      </c>
    </row>
    <row r="241" spans="1:14" s="75" customFormat="1" ht="24" customHeight="1">
      <c r="A241" s="210"/>
      <c r="B241" s="244"/>
      <c r="C241" s="147"/>
      <c r="D241" s="23" t="s">
        <v>26</v>
      </c>
      <c r="E241" s="86"/>
      <c r="F241" s="86"/>
      <c r="G241" s="93"/>
      <c r="H241" s="84"/>
      <c r="I241" s="82"/>
      <c r="J241" s="83"/>
      <c r="K241" s="101"/>
      <c r="L241" s="84"/>
      <c r="M241" s="85"/>
      <c r="N241" s="22">
        <f t="shared" si="10"/>
        <v>0</v>
      </c>
    </row>
    <row r="242" spans="1:14" s="75" customFormat="1" ht="24" customHeight="1">
      <c r="A242" s="211"/>
      <c r="B242" s="245"/>
      <c r="C242" s="148"/>
      <c r="D242" s="23" t="s">
        <v>27</v>
      </c>
      <c r="E242" s="86"/>
      <c r="F242" s="86"/>
      <c r="G242" s="93"/>
      <c r="H242" s="84"/>
      <c r="I242" s="82"/>
      <c r="J242" s="83"/>
      <c r="K242" s="101"/>
      <c r="L242" s="84"/>
      <c r="M242" s="85"/>
      <c r="N242" s="22">
        <f t="shared" si="10"/>
        <v>0</v>
      </c>
    </row>
    <row r="243" spans="1:14" s="75" customFormat="1" ht="24" customHeight="1">
      <c r="A243" s="222" t="s">
        <v>160</v>
      </c>
      <c r="B243" s="241" t="s">
        <v>161</v>
      </c>
      <c r="C243" s="234" t="s">
        <v>17</v>
      </c>
      <c r="D243" s="36" t="s">
        <v>18</v>
      </c>
      <c r="E243" s="94">
        <f>E244+E245+E246+E247</f>
        <v>952526</v>
      </c>
      <c r="F243" s="94">
        <f>F244+F245+F246+F247</f>
        <v>712870.46</v>
      </c>
      <c r="G243" s="110">
        <f>F243/E243</f>
        <v>0.7484000016797442</v>
      </c>
      <c r="H243" s="84"/>
      <c r="I243" s="82"/>
      <c r="J243" s="83"/>
      <c r="K243" s="101"/>
      <c r="L243" s="84"/>
      <c r="M243" s="85"/>
      <c r="N243" s="22">
        <f t="shared" si="10"/>
        <v>239655.54000000004</v>
      </c>
    </row>
    <row r="244" spans="1:14" s="75" customFormat="1" ht="24" customHeight="1">
      <c r="A244" s="223"/>
      <c r="B244" s="244"/>
      <c r="C244" s="147"/>
      <c r="D244" s="23" t="s">
        <v>22</v>
      </c>
      <c r="E244" s="86">
        <v>952526</v>
      </c>
      <c r="F244" s="86">
        <v>712870.46</v>
      </c>
      <c r="G244" s="58">
        <f>F244/E244</f>
        <v>0.7484000016797442</v>
      </c>
      <c r="H244" s="84"/>
      <c r="I244" s="82"/>
      <c r="J244" s="83"/>
      <c r="K244" s="101"/>
      <c r="L244" s="84"/>
      <c r="M244" s="85"/>
      <c r="N244" s="22">
        <f t="shared" si="10"/>
        <v>239655.54000000004</v>
      </c>
    </row>
    <row r="245" spans="1:14" s="75" customFormat="1" ht="24" customHeight="1">
      <c r="A245" s="223"/>
      <c r="B245" s="244"/>
      <c r="C245" s="147"/>
      <c r="D245" s="23" t="s">
        <v>23</v>
      </c>
      <c r="E245" s="86"/>
      <c r="F245" s="86"/>
      <c r="G245" s="58"/>
      <c r="H245" s="84"/>
      <c r="I245" s="82"/>
      <c r="J245" s="83"/>
      <c r="K245" s="101"/>
      <c r="L245" s="84"/>
      <c r="M245" s="85"/>
      <c r="N245" s="22">
        <f t="shared" si="10"/>
        <v>0</v>
      </c>
    </row>
    <row r="246" spans="1:14" s="75" customFormat="1" ht="24" customHeight="1">
      <c r="A246" s="210"/>
      <c r="B246" s="244"/>
      <c r="C246" s="147"/>
      <c r="D246" s="23" t="s">
        <v>26</v>
      </c>
      <c r="E246" s="86"/>
      <c r="F246" s="86"/>
      <c r="G246" s="58"/>
      <c r="H246" s="84"/>
      <c r="I246" s="82"/>
      <c r="J246" s="83"/>
      <c r="K246" s="101"/>
      <c r="L246" s="84"/>
      <c r="M246" s="85"/>
      <c r="N246" s="22">
        <f t="shared" si="10"/>
        <v>0</v>
      </c>
    </row>
    <row r="247" spans="1:14" s="75" customFormat="1" ht="24" customHeight="1">
      <c r="A247" s="211"/>
      <c r="B247" s="245"/>
      <c r="C247" s="148"/>
      <c r="D247" s="23" t="s">
        <v>27</v>
      </c>
      <c r="E247" s="86"/>
      <c r="F247" s="86"/>
      <c r="G247" s="58"/>
      <c r="H247" s="84"/>
      <c r="I247" s="82"/>
      <c r="J247" s="83"/>
      <c r="K247" s="101"/>
      <c r="L247" s="84"/>
      <c r="M247" s="85"/>
      <c r="N247" s="22">
        <f t="shared" si="10"/>
        <v>0</v>
      </c>
    </row>
    <row r="248" spans="1:14" s="75" customFormat="1" ht="24" customHeight="1">
      <c r="A248" s="222" t="s">
        <v>162</v>
      </c>
      <c r="B248" s="241" t="s">
        <v>163</v>
      </c>
      <c r="C248" s="234" t="s">
        <v>17</v>
      </c>
      <c r="D248" s="36" t="s">
        <v>18</v>
      </c>
      <c r="E248" s="94">
        <f>E249+E250+E251+E252</f>
        <v>952526</v>
      </c>
      <c r="F248" s="94">
        <f>F249+F250+F251+F252</f>
        <v>712870.46</v>
      </c>
      <c r="G248" s="110">
        <f>F248/E248</f>
        <v>0.7484000016797442</v>
      </c>
      <c r="H248" s="84"/>
      <c r="I248" s="82"/>
      <c r="J248" s="83"/>
      <c r="K248" s="101"/>
      <c r="L248" s="84"/>
      <c r="M248" s="85"/>
      <c r="N248" s="22">
        <f t="shared" si="10"/>
        <v>239655.54000000004</v>
      </c>
    </row>
    <row r="249" spans="1:14" s="75" customFormat="1" ht="24" customHeight="1">
      <c r="A249" s="223"/>
      <c r="B249" s="256"/>
      <c r="C249" s="147"/>
      <c r="D249" s="23" t="s">
        <v>22</v>
      </c>
      <c r="E249" s="86">
        <v>952526</v>
      </c>
      <c r="F249" s="86">
        <v>712870.46</v>
      </c>
      <c r="G249" s="58">
        <f>F249/E249</f>
        <v>0.7484000016797442</v>
      </c>
      <c r="H249" s="84"/>
      <c r="I249" s="82"/>
      <c r="J249" s="83"/>
      <c r="K249" s="101"/>
      <c r="L249" s="84"/>
      <c r="M249" s="85"/>
      <c r="N249" s="22">
        <f t="shared" si="10"/>
        <v>239655.54000000004</v>
      </c>
    </row>
    <row r="250" spans="1:14" s="75" customFormat="1" ht="24" customHeight="1">
      <c r="A250" s="223"/>
      <c r="B250" s="256"/>
      <c r="C250" s="147"/>
      <c r="D250" s="23" t="s">
        <v>23</v>
      </c>
      <c r="E250" s="86"/>
      <c r="F250" s="86"/>
      <c r="G250" s="58"/>
      <c r="H250" s="84"/>
      <c r="I250" s="82"/>
      <c r="J250" s="83"/>
      <c r="K250" s="101"/>
      <c r="L250" s="84"/>
      <c r="M250" s="85"/>
      <c r="N250" s="22">
        <f t="shared" si="10"/>
        <v>0</v>
      </c>
    </row>
    <row r="251" spans="1:14" s="75" customFormat="1" ht="24" customHeight="1">
      <c r="A251" s="210"/>
      <c r="B251" s="256"/>
      <c r="C251" s="147"/>
      <c r="D251" s="23" t="s">
        <v>26</v>
      </c>
      <c r="E251" s="86"/>
      <c r="F251" s="86"/>
      <c r="G251" s="58"/>
      <c r="H251" s="84"/>
      <c r="I251" s="82"/>
      <c r="J251" s="83"/>
      <c r="K251" s="101"/>
      <c r="L251" s="84"/>
      <c r="M251" s="85"/>
      <c r="N251" s="22">
        <f t="shared" si="10"/>
        <v>0</v>
      </c>
    </row>
    <row r="252" spans="1:14" s="75" customFormat="1" ht="24" customHeight="1">
      <c r="A252" s="211"/>
      <c r="B252" s="257"/>
      <c r="C252" s="148"/>
      <c r="D252" s="23" t="s">
        <v>27</v>
      </c>
      <c r="E252" s="86"/>
      <c r="F252" s="86"/>
      <c r="G252" s="58"/>
      <c r="H252" s="84"/>
      <c r="I252" s="82"/>
      <c r="J252" s="83"/>
      <c r="K252" s="101"/>
      <c r="L252" s="84"/>
      <c r="M252" s="85"/>
      <c r="N252" s="22">
        <f t="shared" si="10"/>
        <v>0</v>
      </c>
    </row>
    <row r="253" spans="1:14" s="75" customFormat="1" ht="24" customHeight="1">
      <c r="A253" s="222" t="s">
        <v>164</v>
      </c>
      <c r="B253" s="258" t="s">
        <v>165</v>
      </c>
      <c r="C253" s="234" t="s">
        <v>17</v>
      </c>
      <c r="D253" s="36" t="s">
        <v>18</v>
      </c>
      <c r="E253" s="94">
        <f>E254+E255+E256+E257</f>
        <v>952526</v>
      </c>
      <c r="F253" s="94">
        <f>F254+F255+F256+F257</f>
        <v>712870.46</v>
      </c>
      <c r="G253" s="110">
        <f>F253/E253</f>
        <v>0.7484000016797442</v>
      </c>
      <c r="H253" s="84"/>
      <c r="I253" s="82"/>
      <c r="J253" s="83"/>
      <c r="K253" s="101"/>
      <c r="L253" s="84"/>
      <c r="M253" s="85"/>
      <c r="N253" s="22">
        <f t="shared" si="10"/>
        <v>239655.54000000004</v>
      </c>
    </row>
    <row r="254" spans="1:14" s="75" customFormat="1" ht="24" customHeight="1">
      <c r="A254" s="223"/>
      <c r="B254" s="259"/>
      <c r="C254" s="147"/>
      <c r="D254" s="23" t="s">
        <v>22</v>
      </c>
      <c r="E254" s="86">
        <v>952526</v>
      </c>
      <c r="F254" s="86">
        <v>712870.46</v>
      </c>
      <c r="G254" s="58">
        <f>F254/E254</f>
        <v>0.7484000016797442</v>
      </c>
      <c r="H254" s="84"/>
      <c r="I254" s="82"/>
      <c r="J254" s="83"/>
      <c r="K254" s="101"/>
      <c r="L254" s="84"/>
      <c r="M254" s="85"/>
      <c r="N254" s="22">
        <f t="shared" si="10"/>
        <v>239655.54000000004</v>
      </c>
    </row>
    <row r="255" spans="1:14" s="75" customFormat="1" ht="24" customHeight="1">
      <c r="A255" s="223"/>
      <c r="B255" s="260"/>
      <c r="C255" s="147"/>
      <c r="D255" s="23" t="s">
        <v>23</v>
      </c>
      <c r="E255" s="86"/>
      <c r="F255" s="86"/>
      <c r="G255" s="58"/>
      <c r="H255" s="84"/>
      <c r="I255" s="82"/>
      <c r="J255" s="83"/>
      <c r="K255" s="101"/>
      <c r="L255" s="84"/>
      <c r="M255" s="85"/>
      <c r="N255" s="22">
        <f t="shared" si="10"/>
        <v>0</v>
      </c>
    </row>
    <row r="256" spans="1:14" s="75" customFormat="1" ht="24" customHeight="1">
      <c r="A256" s="210"/>
      <c r="B256" s="260"/>
      <c r="C256" s="147"/>
      <c r="D256" s="23" t="s">
        <v>26</v>
      </c>
      <c r="E256" s="86"/>
      <c r="F256" s="86"/>
      <c r="G256" s="58"/>
      <c r="H256" s="84"/>
      <c r="I256" s="82"/>
      <c r="J256" s="83"/>
      <c r="K256" s="101"/>
      <c r="L256" s="84"/>
      <c r="M256" s="85"/>
      <c r="N256" s="22">
        <f t="shared" si="10"/>
        <v>0</v>
      </c>
    </row>
    <row r="257" spans="1:14" s="75" customFormat="1" ht="24" customHeight="1">
      <c r="A257" s="211"/>
      <c r="B257" s="261"/>
      <c r="C257" s="148"/>
      <c r="D257" s="23" t="s">
        <v>27</v>
      </c>
      <c r="E257" s="86"/>
      <c r="F257" s="86"/>
      <c r="G257" s="58"/>
      <c r="H257" s="84"/>
      <c r="I257" s="82"/>
      <c r="J257" s="83"/>
      <c r="K257" s="101"/>
      <c r="L257" s="84"/>
      <c r="M257" s="85"/>
      <c r="N257" s="22">
        <f t="shared" si="10"/>
        <v>0</v>
      </c>
    </row>
    <row r="258" spans="1:14" s="75" customFormat="1" ht="24" customHeight="1">
      <c r="A258" s="222" t="s">
        <v>166</v>
      </c>
      <c r="B258" s="241" t="s">
        <v>167</v>
      </c>
      <c r="C258" s="234" t="s">
        <v>17</v>
      </c>
      <c r="D258" s="36" t="s">
        <v>18</v>
      </c>
      <c r="E258" s="94">
        <f>E259+E260+E261+E262</f>
        <v>952526</v>
      </c>
      <c r="F258" s="94">
        <f>F259+F260+F261+F262</f>
        <v>712870.46</v>
      </c>
      <c r="G258" s="110">
        <f>F258/E258</f>
        <v>0.7484000016797442</v>
      </c>
      <c r="H258" s="84"/>
      <c r="I258" s="82"/>
      <c r="J258" s="83"/>
      <c r="K258" s="101"/>
      <c r="L258" s="84"/>
      <c r="M258" s="85"/>
      <c r="N258" s="22">
        <f t="shared" si="10"/>
        <v>239655.54000000004</v>
      </c>
    </row>
    <row r="259" spans="1:14" s="75" customFormat="1" ht="24" customHeight="1">
      <c r="A259" s="223"/>
      <c r="B259" s="244"/>
      <c r="C259" s="147"/>
      <c r="D259" s="23" t="s">
        <v>22</v>
      </c>
      <c r="E259" s="86">
        <v>952526</v>
      </c>
      <c r="F259" s="86">
        <v>712870.46</v>
      </c>
      <c r="G259" s="58">
        <f>F259/E259</f>
        <v>0.7484000016797442</v>
      </c>
      <c r="H259" s="84"/>
      <c r="I259" s="82"/>
      <c r="J259" s="83"/>
      <c r="K259" s="101"/>
      <c r="L259" s="84"/>
      <c r="M259" s="85"/>
      <c r="N259" s="22">
        <f t="shared" si="10"/>
        <v>239655.54000000004</v>
      </c>
    </row>
    <row r="260" spans="1:14" s="75" customFormat="1" ht="24" customHeight="1">
      <c r="A260" s="223"/>
      <c r="B260" s="244"/>
      <c r="C260" s="147"/>
      <c r="D260" s="23" t="s">
        <v>23</v>
      </c>
      <c r="E260" s="86"/>
      <c r="F260" s="86"/>
      <c r="G260" s="58"/>
      <c r="H260" s="84"/>
      <c r="I260" s="82"/>
      <c r="J260" s="83"/>
      <c r="K260" s="101"/>
      <c r="L260" s="84"/>
      <c r="M260" s="85"/>
      <c r="N260" s="22">
        <f t="shared" si="10"/>
        <v>0</v>
      </c>
    </row>
    <row r="261" spans="1:14" s="75" customFormat="1" ht="24" customHeight="1">
      <c r="A261" s="210"/>
      <c r="B261" s="244"/>
      <c r="C261" s="147"/>
      <c r="D261" s="23" t="s">
        <v>26</v>
      </c>
      <c r="E261" s="86"/>
      <c r="F261" s="86"/>
      <c r="G261" s="58"/>
      <c r="H261" s="84"/>
      <c r="I261" s="82"/>
      <c r="J261" s="83"/>
      <c r="K261" s="101"/>
      <c r="L261" s="84"/>
      <c r="M261" s="85"/>
      <c r="N261" s="22">
        <f t="shared" si="10"/>
        <v>0</v>
      </c>
    </row>
    <row r="262" spans="1:14" s="75" customFormat="1" ht="24" customHeight="1">
      <c r="A262" s="211"/>
      <c r="B262" s="245"/>
      <c r="C262" s="148"/>
      <c r="D262" s="23" t="s">
        <v>27</v>
      </c>
      <c r="E262" s="86"/>
      <c r="F262" s="86"/>
      <c r="G262" s="58"/>
      <c r="H262" s="84"/>
      <c r="I262" s="82"/>
      <c r="J262" s="83"/>
      <c r="K262" s="101"/>
      <c r="L262" s="84"/>
      <c r="M262" s="85"/>
      <c r="N262" s="22">
        <f t="shared" si="10"/>
        <v>0</v>
      </c>
    </row>
    <row r="263" spans="1:14" s="75" customFormat="1" ht="24" customHeight="1">
      <c r="A263" s="222" t="s">
        <v>168</v>
      </c>
      <c r="B263" s="251" t="s">
        <v>169</v>
      </c>
      <c r="C263" s="234" t="s">
        <v>17</v>
      </c>
      <c r="D263" s="36" t="s">
        <v>18</v>
      </c>
      <c r="E263" s="94">
        <f>E264+E265+E266+E267</f>
        <v>952526</v>
      </c>
      <c r="F263" s="94">
        <f>F264+F265+F266+F267</f>
        <v>712870.46</v>
      </c>
      <c r="G263" s="110">
        <f>F263/E263</f>
        <v>0.7484000016797442</v>
      </c>
      <c r="H263" s="84"/>
      <c r="I263" s="82"/>
      <c r="J263" s="83"/>
      <c r="K263" s="101"/>
      <c r="L263" s="84"/>
      <c r="M263" s="85"/>
      <c r="N263" s="22">
        <f t="shared" si="10"/>
        <v>239655.54000000004</v>
      </c>
    </row>
    <row r="264" spans="1:14" s="75" customFormat="1" ht="24" customHeight="1">
      <c r="A264" s="223"/>
      <c r="B264" s="251"/>
      <c r="C264" s="147"/>
      <c r="D264" s="23" t="s">
        <v>22</v>
      </c>
      <c r="E264" s="86">
        <v>952526</v>
      </c>
      <c r="F264" s="86">
        <v>712870.46</v>
      </c>
      <c r="G264" s="58">
        <f>F264/E264</f>
        <v>0.7484000016797442</v>
      </c>
      <c r="H264" s="84"/>
      <c r="I264" s="82"/>
      <c r="J264" s="83"/>
      <c r="K264" s="101"/>
      <c r="L264" s="84"/>
      <c r="M264" s="85"/>
      <c r="N264" s="22">
        <f aca="true" t="shared" si="11" ref="N264:N327">E264-F264</f>
        <v>239655.54000000004</v>
      </c>
    </row>
    <row r="265" spans="1:14" s="75" customFormat="1" ht="24" customHeight="1">
      <c r="A265" s="223"/>
      <c r="B265" s="251"/>
      <c r="C265" s="147"/>
      <c r="D265" s="23" t="s">
        <v>23</v>
      </c>
      <c r="E265" s="86"/>
      <c r="F265" s="86"/>
      <c r="G265" s="58"/>
      <c r="H265" s="84"/>
      <c r="I265" s="82"/>
      <c r="J265" s="83"/>
      <c r="K265" s="101"/>
      <c r="L265" s="84"/>
      <c r="M265" s="85"/>
      <c r="N265" s="22">
        <f t="shared" si="11"/>
        <v>0</v>
      </c>
    </row>
    <row r="266" spans="1:14" s="75" customFormat="1" ht="24" customHeight="1">
      <c r="A266" s="210"/>
      <c r="B266" s="251"/>
      <c r="C266" s="147"/>
      <c r="D266" s="23" t="s">
        <v>26</v>
      </c>
      <c r="E266" s="86"/>
      <c r="F266" s="86"/>
      <c r="G266" s="58"/>
      <c r="H266" s="84"/>
      <c r="I266" s="82"/>
      <c r="J266" s="83"/>
      <c r="K266" s="101"/>
      <c r="L266" s="84"/>
      <c r="M266" s="85"/>
      <c r="N266" s="22">
        <f t="shared" si="11"/>
        <v>0</v>
      </c>
    </row>
    <row r="267" spans="1:14" s="75" customFormat="1" ht="24" customHeight="1">
      <c r="A267" s="211"/>
      <c r="B267" s="252"/>
      <c r="C267" s="148"/>
      <c r="D267" s="23" t="s">
        <v>27</v>
      </c>
      <c r="E267" s="86"/>
      <c r="F267" s="86"/>
      <c r="G267" s="58"/>
      <c r="H267" s="84"/>
      <c r="I267" s="82"/>
      <c r="J267" s="83"/>
      <c r="K267" s="101"/>
      <c r="L267" s="84"/>
      <c r="M267" s="85"/>
      <c r="N267" s="22">
        <f t="shared" si="11"/>
        <v>0</v>
      </c>
    </row>
    <row r="268" spans="1:14" s="75" customFormat="1" ht="24" customHeight="1">
      <c r="A268" s="222" t="s">
        <v>170</v>
      </c>
      <c r="B268" s="256" t="s">
        <v>171</v>
      </c>
      <c r="C268" s="234" t="s">
        <v>17</v>
      </c>
      <c r="D268" s="36" t="s">
        <v>18</v>
      </c>
      <c r="E268" s="94">
        <f>E269+E270+E271+E272</f>
        <v>952532</v>
      </c>
      <c r="F268" s="94">
        <f>F269+F270+F271+F272</f>
        <v>713010.06</v>
      </c>
      <c r="G268" s="110">
        <f>F268/E268</f>
        <v>0.7485418442634999</v>
      </c>
      <c r="H268" s="84"/>
      <c r="I268" s="82"/>
      <c r="J268" s="83"/>
      <c r="K268" s="101"/>
      <c r="L268" s="84"/>
      <c r="M268" s="85"/>
      <c r="N268" s="22">
        <f t="shared" si="11"/>
        <v>239521.93999999994</v>
      </c>
    </row>
    <row r="269" spans="1:14" s="75" customFormat="1" ht="24" customHeight="1">
      <c r="A269" s="223"/>
      <c r="B269" s="244"/>
      <c r="C269" s="147"/>
      <c r="D269" s="23" t="s">
        <v>22</v>
      </c>
      <c r="E269" s="86">
        <v>952532</v>
      </c>
      <c r="F269" s="86">
        <v>713010.06</v>
      </c>
      <c r="G269" s="58">
        <f>F269/E269</f>
        <v>0.7485418442634999</v>
      </c>
      <c r="H269" s="84"/>
      <c r="I269" s="82"/>
      <c r="J269" s="83"/>
      <c r="K269" s="101"/>
      <c r="L269" s="84"/>
      <c r="M269" s="85"/>
      <c r="N269" s="22">
        <f t="shared" si="11"/>
        <v>239521.93999999994</v>
      </c>
    </row>
    <row r="270" spans="1:14" s="75" customFormat="1" ht="24" customHeight="1">
      <c r="A270" s="223"/>
      <c r="B270" s="244"/>
      <c r="C270" s="147"/>
      <c r="D270" s="23" t="s">
        <v>23</v>
      </c>
      <c r="E270" s="86"/>
      <c r="F270" s="86"/>
      <c r="G270" s="58"/>
      <c r="H270" s="84"/>
      <c r="I270" s="82"/>
      <c r="J270" s="83"/>
      <c r="K270" s="101"/>
      <c r="L270" s="84"/>
      <c r="M270" s="85"/>
      <c r="N270" s="22">
        <f t="shared" si="11"/>
        <v>0</v>
      </c>
    </row>
    <row r="271" spans="1:14" s="75" customFormat="1" ht="24" customHeight="1">
      <c r="A271" s="210"/>
      <c r="B271" s="244"/>
      <c r="C271" s="147"/>
      <c r="D271" s="23" t="s">
        <v>26</v>
      </c>
      <c r="E271" s="86"/>
      <c r="F271" s="86"/>
      <c r="G271" s="58"/>
      <c r="H271" s="84"/>
      <c r="I271" s="82"/>
      <c r="J271" s="83"/>
      <c r="K271" s="101"/>
      <c r="L271" s="84"/>
      <c r="M271" s="85"/>
      <c r="N271" s="22">
        <f t="shared" si="11"/>
        <v>0</v>
      </c>
    </row>
    <row r="272" spans="1:14" s="75" customFormat="1" ht="24" customHeight="1">
      <c r="A272" s="211"/>
      <c r="B272" s="245"/>
      <c r="C272" s="148"/>
      <c r="D272" s="23" t="s">
        <v>27</v>
      </c>
      <c r="E272" s="86"/>
      <c r="F272" s="86"/>
      <c r="G272" s="58"/>
      <c r="H272" s="84"/>
      <c r="I272" s="82"/>
      <c r="J272" s="83"/>
      <c r="K272" s="101"/>
      <c r="L272" s="84"/>
      <c r="M272" s="85"/>
      <c r="N272" s="22">
        <f t="shared" si="11"/>
        <v>0</v>
      </c>
    </row>
    <row r="273" spans="1:14" s="75" customFormat="1" ht="24" customHeight="1">
      <c r="A273" s="222" t="s">
        <v>172</v>
      </c>
      <c r="B273" s="262" t="s">
        <v>173</v>
      </c>
      <c r="C273" s="234" t="s">
        <v>17</v>
      </c>
      <c r="D273" s="36" t="s">
        <v>18</v>
      </c>
      <c r="E273" s="94">
        <f>E274+E275+E276+E277</f>
        <v>23896977</v>
      </c>
      <c r="F273" s="94">
        <f>F274+F275+F276+F277</f>
        <v>18547228.5</v>
      </c>
      <c r="G273" s="110">
        <f>F273/E273</f>
        <v>0.7761328347095953</v>
      </c>
      <c r="H273" s="249" t="s">
        <v>174</v>
      </c>
      <c r="I273" s="82"/>
      <c r="J273" s="83"/>
      <c r="K273" s="101"/>
      <c r="L273" s="192" t="s">
        <v>264</v>
      </c>
      <c r="M273" s="85"/>
      <c r="N273" s="22">
        <f t="shared" si="11"/>
        <v>5349748.5</v>
      </c>
    </row>
    <row r="274" spans="1:14" s="75" customFormat="1" ht="24" customHeight="1">
      <c r="A274" s="223"/>
      <c r="B274" s="263"/>
      <c r="C274" s="147"/>
      <c r="D274" s="23" t="s">
        <v>22</v>
      </c>
      <c r="E274" s="86">
        <f>E279</f>
        <v>23839977</v>
      </c>
      <c r="F274" s="86">
        <f>F279</f>
        <v>18517228.5</v>
      </c>
      <c r="G274" s="58">
        <f>F274/E274</f>
        <v>0.7767301327513865</v>
      </c>
      <c r="H274" s="237"/>
      <c r="I274" s="82">
        <v>30</v>
      </c>
      <c r="J274" s="83">
        <v>20</v>
      </c>
      <c r="K274" s="52">
        <f>J274/I274</f>
        <v>0.6666666666666666</v>
      </c>
      <c r="L274" s="329"/>
      <c r="M274" s="107" t="s">
        <v>145</v>
      </c>
      <c r="N274" s="22">
        <f t="shared" si="11"/>
        <v>5322748.5</v>
      </c>
    </row>
    <row r="275" spans="1:14" s="75" customFormat="1" ht="24" customHeight="1">
      <c r="A275" s="223"/>
      <c r="B275" s="263"/>
      <c r="C275" s="147"/>
      <c r="D275" s="23" t="s">
        <v>23</v>
      </c>
      <c r="E275" s="86"/>
      <c r="F275" s="86"/>
      <c r="G275" s="58"/>
      <c r="H275" s="249" t="s">
        <v>175</v>
      </c>
      <c r="I275" s="82"/>
      <c r="J275" s="83"/>
      <c r="K275" s="101"/>
      <c r="L275" s="329"/>
      <c r="M275" s="85"/>
      <c r="N275" s="22">
        <f t="shared" si="11"/>
        <v>0</v>
      </c>
    </row>
    <row r="276" spans="1:14" s="75" customFormat="1" ht="24" customHeight="1">
      <c r="A276" s="210"/>
      <c r="B276" s="263"/>
      <c r="C276" s="147"/>
      <c r="D276" s="23" t="s">
        <v>26</v>
      </c>
      <c r="E276" s="86"/>
      <c r="F276" s="86"/>
      <c r="G276" s="58"/>
      <c r="H276" s="237" t="s">
        <v>176</v>
      </c>
      <c r="I276" s="82">
        <v>20</v>
      </c>
      <c r="J276" s="83">
        <v>32</v>
      </c>
      <c r="K276" s="52">
        <f>J276/I276</f>
        <v>1.6</v>
      </c>
      <c r="L276" s="329"/>
      <c r="M276" s="85"/>
      <c r="N276" s="22">
        <f t="shared" si="11"/>
        <v>0</v>
      </c>
    </row>
    <row r="277" spans="1:14" s="75" customFormat="1" ht="24" customHeight="1">
      <c r="A277" s="211"/>
      <c r="B277" s="264"/>
      <c r="C277" s="148"/>
      <c r="D277" s="23" t="s">
        <v>27</v>
      </c>
      <c r="E277" s="86">
        <f>E282</f>
        <v>57000</v>
      </c>
      <c r="F277" s="86">
        <f>F282</f>
        <v>30000</v>
      </c>
      <c r="G277" s="58">
        <f>F277/E277</f>
        <v>0.5263157894736842</v>
      </c>
      <c r="H277" s="249" t="s">
        <v>177</v>
      </c>
      <c r="I277" s="82"/>
      <c r="J277" s="83"/>
      <c r="K277" s="101"/>
      <c r="L277" s="278"/>
      <c r="M277" s="85"/>
      <c r="N277" s="22">
        <f t="shared" si="11"/>
        <v>27000</v>
      </c>
    </row>
    <row r="278" spans="1:14" s="75" customFormat="1" ht="24" customHeight="1">
      <c r="A278" s="222" t="s">
        <v>178</v>
      </c>
      <c r="B278" s="250" t="s">
        <v>179</v>
      </c>
      <c r="C278" s="234" t="s">
        <v>17</v>
      </c>
      <c r="D278" s="36" t="s">
        <v>18</v>
      </c>
      <c r="E278" s="94">
        <f>E279+E280+E281+E282</f>
        <v>23896977</v>
      </c>
      <c r="F278" s="94">
        <f>F279+F280+F281+F282</f>
        <v>18547228.5</v>
      </c>
      <c r="G278" s="110">
        <f>F278/E278</f>
        <v>0.7761328347095953</v>
      </c>
      <c r="H278" s="237"/>
      <c r="I278" s="82">
        <v>100</v>
      </c>
      <c r="J278" s="83">
        <v>97</v>
      </c>
      <c r="K278" s="52">
        <f>J278/I278</f>
        <v>0.97</v>
      </c>
      <c r="L278" s="84"/>
      <c r="M278" s="85"/>
      <c r="N278" s="22">
        <f t="shared" si="11"/>
        <v>5349748.5</v>
      </c>
    </row>
    <row r="279" spans="1:14" s="75" customFormat="1" ht="33" customHeight="1">
      <c r="A279" s="223"/>
      <c r="B279" s="175"/>
      <c r="C279" s="147"/>
      <c r="D279" s="23" t="s">
        <v>22</v>
      </c>
      <c r="E279" s="86">
        <f>E284+E289</f>
        <v>23839977</v>
      </c>
      <c r="F279" s="86">
        <f>F284+F289</f>
        <v>18517228.5</v>
      </c>
      <c r="G279" s="58">
        <f>F279/E279</f>
        <v>0.7767301327513865</v>
      </c>
      <c r="H279" s="249" t="s">
        <v>180</v>
      </c>
      <c r="I279" s="82"/>
      <c r="J279" s="83"/>
      <c r="K279" s="101"/>
      <c r="L279" s="84"/>
      <c r="M279" s="85"/>
      <c r="N279" s="22">
        <f t="shared" si="11"/>
        <v>5322748.5</v>
      </c>
    </row>
    <row r="280" spans="1:14" s="75" customFormat="1" ht="44.25" customHeight="1">
      <c r="A280" s="223"/>
      <c r="B280" s="175"/>
      <c r="C280" s="147"/>
      <c r="D280" s="23" t="s">
        <v>23</v>
      </c>
      <c r="E280" s="86"/>
      <c r="F280" s="86"/>
      <c r="G280" s="58"/>
      <c r="H280" s="237"/>
      <c r="I280" s="82">
        <v>100</v>
      </c>
      <c r="J280" s="83">
        <v>89</v>
      </c>
      <c r="K280" s="52">
        <f>J280/I280</f>
        <v>0.89</v>
      </c>
      <c r="L280" s="84"/>
      <c r="M280" s="85"/>
      <c r="N280" s="22">
        <f t="shared" si="11"/>
        <v>0</v>
      </c>
    </row>
    <row r="281" spans="1:14" s="75" customFormat="1" ht="33" customHeight="1">
      <c r="A281" s="210"/>
      <c r="B281" s="175"/>
      <c r="C281" s="147"/>
      <c r="D281" s="23" t="s">
        <v>26</v>
      </c>
      <c r="E281" s="86"/>
      <c r="F281" s="86"/>
      <c r="G281" s="58"/>
      <c r="H281" s="249" t="s">
        <v>181</v>
      </c>
      <c r="I281" s="82"/>
      <c r="J281" s="83"/>
      <c r="K281" s="101"/>
      <c r="L281" s="84"/>
      <c r="M281" s="85"/>
      <c r="N281" s="22">
        <f t="shared" si="11"/>
        <v>0</v>
      </c>
    </row>
    <row r="282" spans="1:14" s="75" customFormat="1" ht="36.75" customHeight="1">
      <c r="A282" s="211"/>
      <c r="B282" s="176"/>
      <c r="C282" s="148"/>
      <c r="D282" s="23" t="s">
        <v>27</v>
      </c>
      <c r="E282" s="86">
        <f>E297</f>
        <v>57000</v>
      </c>
      <c r="F282" s="86">
        <f>F297</f>
        <v>30000</v>
      </c>
      <c r="G282" s="58">
        <f>F282/E282</f>
        <v>0.5263157894736842</v>
      </c>
      <c r="H282" s="237"/>
      <c r="I282" s="82">
        <v>1</v>
      </c>
      <c r="J282" s="83">
        <v>1</v>
      </c>
      <c r="K282" s="52">
        <f>J282/I282</f>
        <v>1</v>
      </c>
      <c r="L282" s="84"/>
      <c r="M282" s="85"/>
      <c r="N282" s="22">
        <f t="shared" si="11"/>
        <v>27000</v>
      </c>
    </row>
    <row r="283" spans="1:14" s="75" customFormat="1" ht="24" customHeight="1">
      <c r="A283" s="222" t="s">
        <v>182</v>
      </c>
      <c r="B283" s="265" t="s">
        <v>183</v>
      </c>
      <c r="C283" s="234" t="s">
        <v>17</v>
      </c>
      <c r="D283" s="36" t="s">
        <v>18</v>
      </c>
      <c r="E283" s="94">
        <f>E284+E285+E286+E287</f>
        <v>23429063</v>
      </c>
      <c r="F283" s="94">
        <f>F284+F285+F286+F287</f>
        <v>18204500</v>
      </c>
      <c r="G283" s="58">
        <f>F283/E283</f>
        <v>0.7770050385711115</v>
      </c>
      <c r="H283" s="249" t="s">
        <v>184</v>
      </c>
      <c r="I283" s="82"/>
      <c r="J283" s="83"/>
      <c r="K283" s="101"/>
      <c r="L283" s="84"/>
      <c r="M283" s="85"/>
      <c r="N283" s="22">
        <f t="shared" si="11"/>
        <v>5224563</v>
      </c>
    </row>
    <row r="284" spans="1:14" s="75" customFormat="1" ht="24" customHeight="1">
      <c r="A284" s="223"/>
      <c r="B284" s="147"/>
      <c r="C284" s="147"/>
      <c r="D284" s="23" t="s">
        <v>22</v>
      </c>
      <c r="E284" s="86">
        <v>23429063</v>
      </c>
      <c r="F284" s="86">
        <v>18204500</v>
      </c>
      <c r="G284" s="58">
        <f>F284/E284</f>
        <v>0.7770050385711115</v>
      </c>
      <c r="H284" s="237"/>
      <c r="I284" s="82">
        <v>1</v>
      </c>
      <c r="J284" s="83">
        <v>1</v>
      </c>
      <c r="K284" s="52">
        <f>J284/I284</f>
        <v>1</v>
      </c>
      <c r="L284" s="84"/>
      <c r="M284" s="85"/>
      <c r="N284" s="22">
        <f t="shared" si="11"/>
        <v>5224563</v>
      </c>
    </row>
    <row r="285" spans="1:14" s="75" customFormat="1" ht="24" customHeight="1">
      <c r="A285" s="223"/>
      <c r="B285" s="147"/>
      <c r="C285" s="147"/>
      <c r="D285" s="23" t="s">
        <v>23</v>
      </c>
      <c r="E285" s="86"/>
      <c r="F285" s="86"/>
      <c r="G285" s="58"/>
      <c r="H285" s="84"/>
      <c r="I285" s="82"/>
      <c r="J285" s="83"/>
      <c r="K285" s="101"/>
      <c r="L285" s="84"/>
      <c r="M285" s="85"/>
      <c r="N285" s="22">
        <f t="shared" si="11"/>
        <v>0</v>
      </c>
    </row>
    <row r="286" spans="1:14" s="75" customFormat="1" ht="24" customHeight="1">
      <c r="A286" s="210"/>
      <c r="B286" s="147"/>
      <c r="C286" s="147"/>
      <c r="D286" s="23" t="s">
        <v>26</v>
      </c>
      <c r="E286" s="86"/>
      <c r="F286" s="86"/>
      <c r="G286" s="58"/>
      <c r="H286" s="84"/>
      <c r="I286" s="82"/>
      <c r="J286" s="83"/>
      <c r="K286" s="101"/>
      <c r="L286" s="84"/>
      <c r="M286" s="85"/>
      <c r="N286" s="22">
        <f t="shared" si="11"/>
        <v>0</v>
      </c>
    </row>
    <row r="287" spans="1:14" s="75" customFormat="1" ht="24" customHeight="1">
      <c r="A287" s="211"/>
      <c r="B287" s="148"/>
      <c r="C287" s="148"/>
      <c r="D287" s="23" t="s">
        <v>27</v>
      </c>
      <c r="E287" s="86"/>
      <c r="F287" s="86"/>
      <c r="G287" s="58"/>
      <c r="H287" s="84"/>
      <c r="I287" s="82"/>
      <c r="J287" s="83"/>
      <c r="K287" s="101"/>
      <c r="L287" s="84"/>
      <c r="M287" s="85"/>
      <c r="N287" s="22">
        <f t="shared" si="11"/>
        <v>0</v>
      </c>
    </row>
    <row r="288" spans="1:14" s="75" customFormat="1" ht="24" customHeight="1">
      <c r="A288" s="222" t="s">
        <v>185</v>
      </c>
      <c r="B288" s="250" t="s">
        <v>186</v>
      </c>
      <c r="C288" s="234" t="s">
        <v>17</v>
      </c>
      <c r="D288" s="36" t="s">
        <v>18</v>
      </c>
      <c r="E288" s="94">
        <f>E289+E290+E291+E292</f>
        <v>410914</v>
      </c>
      <c r="F288" s="94">
        <f>F289+F290+F291+F292</f>
        <v>312728.5</v>
      </c>
      <c r="G288" s="58">
        <f>F288/E288</f>
        <v>0.7610558413682669</v>
      </c>
      <c r="H288" s="84"/>
      <c r="I288" s="82"/>
      <c r="J288" s="83"/>
      <c r="K288" s="101"/>
      <c r="L288" s="84"/>
      <c r="M288" s="85"/>
      <c r="N288" s="22">
        <f t="shared" si="11"/>
        <v>98185.5</v>
      </c>
    </row>
    <row r="289" spans="1:14" s="75" customFormat="1" ht="24" customHeight="1">
      <c r="A289" s="223"/>
      <c r="B289" s="175"/>
      <c r="C289" s="147"/>
      <c r="D289" s="23" t="s">
        <v>22</v>
      </c>
      <c r="E289" s="86">
        <v>410914</v>
      </c>
      <c r="F289" s="86">
        <v>312728.5</v>
      </c>
      <c r="G289" s="58">
        <f>F289/E289</f>
        <v>0.7610558413682669</v>
      </c>
      <c r="H289" s="84"/>
      <c r="I289" s="82"/>
      <c r="J289" s="83"/>
      <c r="K289" s="101"/>
      <c r="L289" s="84"/>
      <c r="M289" s="85"/>
      <c r="N289" s="22">
        <f t="shared" si="11"/>
        <v>98185.5</v>
      </c>
    </row>
    <row r="290" spans="1:14" s="75" customFormat="1" ht="24" customHeight="1">
      <c r="A290" s="223"/>
      <c r="B290" s="175"/>
      <c r="C290" s="147"/>
      <c r="D290" s="23" t="s">
        <v>23</v>
      </c>
      <c r="E290" s="86"/>
      <c r="F290" s="86"/>
      <c r="G290" s="58"/>
      <c r="H290" s="84"/>
      <c r="I290" s="82"/>
      <c r="J290" s="83"/>
      <c r="K290" s="101"/>
      <c r="L290" s="84"/>
      <c r="M290" s="85"/>
      <c r="N290" s="22">
        <f t="shared" si="11"/>
        <v>0</v>
      </c>
    </row>
    <row r="291" spans="1:14" s="75" customFormat="1" ht="24" customHeight="1">
      <c r="A291" s="210"/>
      <c r="B291" s="175"/>
      <c r="C291" s="147"/>
      <c r="D291" s="23" t="s">
        <v>26</v>
      </c>
      <c r="E291" s="86"/>
      <c r="F291" s="86"/>
      <c r="G291" s="58"/>
      <c r="H291" s="84"/>
      <c r="I291" s="82"/>
      <c r="J291" s="83"/>
      <c r="K291" s="101"/>
      <c r="L291" s="84"/>
      <c r="M291" s="85"/>
      <c r="N291" s="22">
        <f t="shared" si="11"/>
        <v>0</v>
      </c>
    </row>
    <row r="292" spans="1:14" s="75" customFormat="1" ht="24" customHeight="1">
      <c r="A292" s="211"/>
      <c r="B292" s="175"/>
      <c r="C292" s="148"/>
      <c r="D292" s="23" t="s">
        <v>27</v>
      </c>
      <c r="E292" s="86"/>
      <c r="F292" s="86"/>
      <c r="G292" s="58"/>
      <c r="H292" s="84"/>
      <c r="I292" s="82"/>
      <c r="J292" s="83"/>
      <c r="K292" s="101"/>
      <c r="L292" s="84"/>
      <c r="M292" s="85"/>
      <c r="N292" s="22">
        <f t="shared" si="11"/>
        <v>0</v>
      </c>
    </row>
    <row r="293" spans="1:14" s="75" customFormat="1" ht="24" customHeight="1">
      <c r="A293" s="222" t="s">
        <v>187</v>
      </c>
      <c r="B293" s="266" t="s">
        <v>188</v>
      </c>
      <c r="C293" s="234" t="s">
        <v>17</v>
      </c>
      <c r="D293" s="36" t="s">
        <v>18</v>
      </c>
      <c r="E293" s="94">
        <f>E294+E295+E296+E297</f>
        <v>57000</v>
      </c>
      <c r="F293" s="94">
        <f>F294+F295+F296+F297</f>
        <v>30000</v>
      </c>
      <c r="G293" s="110">
        <f>F293/E293</f>
        <v>0.5263157894736842</v>
      </c>
      <c r="H293" s="84"/>
      <c r="I293" s="82"/>
      <c r="J293" s="83"/>
      <c r="K293" s="101"/>
      <c r="L293" s="84"/>
      <c r="M293" s="85"/>
      <c r="N293" s="22">
        <f t="shared" si="11"/>
        <v>27000</v>
      </c>
    </row>
    <row r="294" spans="1:14" s="75" customFormat="1" ht="24" customHeight="1">
      <c r="A294" s="223"/>
      <c r="B294" s="267"/>
      <c r="C294" s="147"/>
      <c r="D294" s="23" t="s">
        <v>22</v>
      </c>
      <c r="E294" s="86"/>
      <c r="F294" s="86"/>
      <c r="G294" s="58"/>
      <c r="H294" s="84"/>
      <c r="I294" s="82"/>
      <c r="J294" s="83"/>
      <c r="K294" s="101"/>
      <c r="L294" s="84"/>
      <c r="M294" s="85"/>
      <c r="N294" s="22">
        <f t="shared" si="11"/>
        <v>0</v>
      </c>
    </row>
    <row r="295" spans="1:14" s="75" customFormat="1" ht="24" customHeight="1">
      <c r="A295" s="223"/>
      <c r="B295" s="267"/>
      <c r="C295" s="147"/>
      <c r="D295" s="23" t="s">
        <v>23</v>
      </c>
      <c r="E295" s="86"/>
      <c r="F295" s="86"/>
      <c r="G295" s="58"/>
      <c r="H295" s="84"/>
      <c r="I295" s="82"/>
      <c r="J295" s="83"/>
      <c r="K295" s="101"/>
      <c r="L295" s="84"/>
      <c r="M295" s="85"/>
      <c r="N295" s="22">
        <f t="shared" si="11"/>
        <v>0</v>
      </c>
    </row>
    <row r="296" spans="1:14" s="75" customFormat="1" ht="24" customHeight="1">
      <c r="A296" s="210"/>
      <c r="B296" s="267"/>
      <c r="C296" s="147"/>
      <c r="D296" s="23" t="s">
        <v>26</v>
      </c>
      <c r="E296" s="86"/>
      <c r="F296" s="86"/>
      <c r="G296" s="58"/>
      <c r="H296" s="84"/>
      <c r="I296" s="82"/>
      <c r="J296" s="83"/>
      <c r="K296" s="101"/>
      <c r="L296" s="84"/>
      <c r="M296" s="85"/>
      <c r="N296" s="22">
        <f t="shared" si="11"/>
        <v>0</v>
      </c>
    </row>
    <row r="297" spans="1:14" s="75" customFormat="1" ht="24" customHeight="1">
      <c r="A297" s="211"/>
      <c r="B297" s="186"/>
      <c r="C297" s="148"/>
      <c r="D297" s="23" t="s">
        <v>27</v>
      </c>
      <c r="E297" s="86">
        <v>57000</v>
      </c>
      <c r="F297" s="86">
        <v>30000</v>
      </c>
      <c r="G297" s="58">
        <f>F297/E297</f>
        <v>0.5263157894736842</v>
      </c>
      <c r="H297" s="84"/>
      <c r="I297" s="82"/>
      <c r="J297" s="83"/>
      <c r="K297" s="101"/>
      <c r="L297" s="84"/>
      <c r="M297" s="85"/>
      <c r="N297" s="22">
        <f t="shared" si="11"/>
        <v>27000</v>
      </c>
    </row>
    <row r="298" spans="1:14" s="75" customFormat="1" ht="24" customHeight="1">
      <c r="A298" s="222" t="s">
        <v>189</v>
      </c>
      <c r="B298" s="268" t="s">
        <v>190</v>
      </c>
      <c r="C298" s="234" t="s">
        <v>17</v>
      </c>
      <c r="D298" s="36" t="s">
        <v>18</v>
      </c>
      <c r="E298" s="94">
        <f>E299+E300+E301+E302</f>
        <v>30100869</v>
      </c>
      <c r="F298" s="94">
        <f>F299+F300+F301+F302</f>
        <v>21891681.64</v>
      </c>
      <c r="G298" s="58">
        <f>F298/E298</f>
        <v>0.727277396542937</v>
      </c>
      <c r="H298" s="84"/>
      <c r="I298" s="82"/>
      <c r="J298" s="83"/>
      <c r="K298" s="101"/>
      <c r="L298" s="192" t="s">
        <v>265</v>
      </c>
      <c r="M298" s="85"/>
      <c r="N298" s="22">
        <f t="shared" si="11"/>
        <v>8209187.359999999</v>
      </c>
    </row>
    <row r="299" spans="1:14" s="75" customFormat="1" ht="30" customHeight="1">
      <c r="A299" s="223"/>
      <c r="B299" s="268"/>
      <c r="C299" s="147"/>
      <c r="D299" s="23" t="s">
        <v>22</v>
      </c>
      <c r="E299" s="86">
        <f>E304</f>
        <v>28400869</v>
      </c>
      <c r="F299" s="86">
        <f>F304</f>
        <v>21300642</v>
      </c>
      <c r="G299" s="58">
        <f>F299/E299</f>
        <v>0.7499996567006453</v>
      </c>
      <c r="H299" s="249" t="s">
        <v>191</v>
      </c>
      <c r="I299" s="82"/>
      <c r="J299" s="83"/>
      <c r="K299" s="101"/>
      <c r="L299" s="329"/>
      <c r="M299" s="85"/>
      <c r="N299" s="22">
        <f t="shared" si="11"/>
        <v>7100227</v>
      </c>
    </row>
    <row r="300" spans="1:14" s="75" customFormat="1" ht="33.75" customHeight="1">
      <c r="A300" s="223"/>
      <c r="B300" s="268"/>
      <c r="C300" s="147"/>
      <c r="D300" s="23" t="s">
        <v>23</v>
      </c>
      <c r="E300" s="86"/>
      <c r="F300" s="86"/>
      <c r="G300" s="58"/>
      <c r="H300" s="237"/>
      <c r="I300" s="82">
        <v>100</v>
      </c>
      <c r="J300" s="83">
        <v>75</v>
      </c>
      <c r="K300" s="52">
        <f>J300/I300</f>
        <v>0.75</v>
      </c>
      <c r="L300" s="329"/>
      <c r="M300" s="102" t="s">
        <v>145</v>
      </c>
      <c r="N300" s="22">
        <f t="shared" si="11"/>
        <v>0</v>
      </c>
    </row>
    <row r="301" spans="1:14" s="75" customFormat="1" ht="24" customHeight="1">
      <c r="A301" s="210"/>
      <c r="B301" s="268"/>
      <c r="C301" s="147"/>
      <c r="D301" s="23" t="s">
        <v>26</v>
      </c>
      <c r="E301" s="86"/>
      <c r="F301" s="86"/>
      <c r="G301" s="58"/>
      <c r="H301" s="249"/>
      <c r="I301" s="82"/>
      <c r="J301" s="83"/>
      <c r="K301" s="101"/>
      <c r="L301" s="329"/>
      <c r="M301" s="74"/>
      <c r="N301" s="22">
        <f t="shared" si="11"/>
        <v>0</v>
      </c>
    </row>
    <row r="302" spans="1:14" s="75" customFormat="1" ht="24" customHeight="1">
      <c r="A302" s="211"/>
      <c r="B302" s="268"/>
      <c r="C302" s="148"/>
      <c r="D302" s="23" t="s">
        <v>27</v>
      </c>
      <c r="E302" s="86">
        <f>E307</f>
        <v>1700000</v>
      </c>
      <c r="F302" s="86">
        <f>F307</f>
        <v>591039.64</v>
      </c>
      <c r="G302" s="58">
        <f>F302/E302</f>
        <v>0.34767037647058824</v>
      </c>
      <c r="H302" s="237"/>
      <c r="I302" s="82"/>
      <c r="J302" s="83"/>
      <c r="K302" s="52"/>
      <c r="L302" s="278"/>
      <c r="M302" s="102"/>
      <c r="N302" s="22">
        <f t="shared" si="11"/>
        <v>1108960.3599999999</v>
      </c>
    </row>
    <row r="303" spans="1:14" s="75" customFormat="1" ht="24" customHeight="1">
      <c r="A303" s="222" t="s">
        <v>192</v>
      </c>
      <c r="B303" s="235" t="s">
        <v>193</v>
      </c>
      <c r="C303" s="234" t="s">
        <v>17</v>
      </c>
      <c r="D303" s="36" t="s">
        <v>18</v>
      </c>
      <c r="E303" s="94">
        <f>E304+E305+E306+E307</f>
        <v>30100869</v>
      </c>
      <c r="F303" s="94">
        <f>F304+F305+F306+F307</f>
        <v>21891681.64</v>
      </c>
      <c r="G303" s="58">
        <f>F303/E303</f>
        <v>0.727277396542937</v>
      </c>
      <c r="H303" s="249" t="s">
        <v>194</v>
      </c>
      <c r="I303" s="82"/>
      <c r="J303" s="83"/>
      <c r="K303" s="101"/>
      <c r="L303" s="84"/>
      <c r="M303" s="74"/>
      <c r="N303" s="22">
        <f t="shared" si="11"/>
        <v>8209187.359999999</v>
      </c>
    </row>
    <row r="304" spans="1:14" s="75" customFormat="1" ht="24" customHeight="1">
      <c r="A304" s="223"/>
      <c r="B304" s="235"/>
      <c r="C304" s="147"/>
      <c r="D304" s="23" t="s">
        <v>22</v>
      </c>
      <c r="E304" s="86">
        <f>E309+E314</f>
        <v>28400869</v>
      </c>
      <c r="F304" s="86">
        <f>F309+F314</f>
        <v>21300642</v>
      </c>
      <c r="G304" s="58">
        <f>F304/E304</f>
        <v>0.7499996567006453</v>
      </c>
      <c r="H304" s="237"/>
      <c r="I304" s="82">
        <v>100</v>
      </c>
      <c r="J304" s="83">
        <v>87</v>
      </c>
      <c r="K304" s="52">
        <f>J304/I304</f>
        <v>0.87</v>
      </c>
      <c r="L304" s="84"/>
      <c r="M304" s="102" t="s">
        <v>145</v>
      </c>
      <c r="N304" s="22">
        <f t="shared" si="11"/>
        <v>7100227</v>
      </c>
    </row>
    <row r="305" spans="1:14" s="75" customFormat="1" ht="24" customHeight="1">
      <c r="A305" s="223"/>
      <c r="B305" s="235"/>
      <c r="C305" s="147"/>
      <c r="D305" s="23" t="s">
        <v>23</v>
      </c>
      <c r="E305" s="86"/>
      <c r="F305" s="86"/>
      <c r="G305" s="58"/>
      <c r="H305" s="84"/>
      <c r="I305" s="82"/>
      <c r="J305" s="83"/>
      <c r="K305" s="101"/>
      <c r="L305" s="84"/>
      <c r="M305" s="85"/>
      <c r="N305" s="22">
        <f t="shared" si="11"/>
        <v>0</v>
      </c>
    </row>
    <row r="306" spans="1:14" s="75" customFormat="1" ht="24" customHeight="1">
      <c r="A306" s="210"/>
      <c r="B306" s="235"/>
      <c r="C306" s="147"/>
      <c r="D306" s="23" t="s">
        <v>26</v>
      </c>
      <c r="E306" s="86"/>
      <c r="F306" s="86"/>
      <c r="G306" s="58"/>
      <c r="H306" s="84"/>
      <c r="I306" s="82"/>
      <c r="J306" s="83"/>
      <c r="K306" s="101"/>
      <c r="L306" s="84"/>
      <c r="M306" s="85"/>
      <c r="N306" s="22">
        <f t="shared" si="11"/>
        <v>0</v>
      </c>
    </row>
    <row r="307" spans="1:14" s="75" customFormat="1" ht="24" customHeight="1">
      <c r="A307" s="211"/>
      <c r="B307" s="235"/>
      <c r="C307" s="148"/>
      <c r="D307" s="23" t="s">
        <v>27</v>
      </c>
      <c r="E307" s="86">
        <f>E322</f>
        <v>1700000</v>
      </c>
      <c r="F307" s="86">
        <f>F322</f>
        <v>591039.64</v>
      </c>
      <c r="G307" s="58">
        <f>F307/E307</f>
        <v>0.34767037647058824</v>
      </c>
      <c r="H307" s="84"/>
      <c r="I307" s="82"/>
      <c r="J307" s="83"/>
      <c r="K307" s="101"/>
      <c r="L307" s="84"/>
      <c r="M307" s="85"/>
      <c r="N307" s="22">
        <f t="shared" si="11"/>
        <v>1108960.3599999999</v>
      </c>
    </row>
    <row r="308" spans="1:14" s="75" customFormat="1" ht="24" customHeight="1">
      <c r="A308" s="222" t="s">
        <v>195</v>
      </c>
      <c r="B308" s="235" t="s">
        <v>196</v>
      </c>
      <c r="C308" s="234" t="s">
        <v>17</v>
      </c>
      <c r="D308" s="36" t="s">
        <v>18</v>
      </c>
      <c r="E308" s="94">
        <f>E309+E310+E311+E312</f>
        <v>28284131</v>
      </c>
      <c r="F308" s="94">
        <f>F309+F310+F311+F312</f>
        <v>21213090</v>
      </c>
      <c r="G308" s="58">
        <f>F308/E308</f>
        <v>0.7499997083170065</v>
      </c>
      <c r="H308" s="84"/>
      <c r="I308" s="82"/>
      <c r="J308" s="83"/>
      <c r="K308" s="101"/>
      <c r="L308" s="84"/>
      <c r="M308" s="85"/>
      <c r="N308" s="22">
        <f t="shared" si="11"/>
        <v>7071041</v>
      </c>
    </row>
    <row r="309" spans="1:14" s="75" customFormat="1" ht="24" customHeight="1">
      <c r="A309" s="223"/>
      <c r="B309" s="235"/>
      <c r="C309" s="147"/>
      <c r="D309" s="23" t="s">
        <v>22</v>
      </c>
      <c r="E309" s="86">
        <v>28284131</v>
      </c>
      <c r="F309" s="86">
        <v>21213090</v>
      </c>
      <c r="G309" s="58">
        <f>F309/E309</f>
        <v>0.7499997083170065</v>
      </c>
      <c r="H309" s="84"/>
      <c r="I309" s="82"/>
      <c r="J309" s="83"/>
      <c r="K309" s="101"/>
      <c r="L309" s="84"/>
      <c r="M309" s="85"/>
      <c r="N309" s="22">
        <f t="shared" si="11"/>
        <v>7071041</v>
      </c>
    </row>
    <row r="310" spans="1:14" s="75" customFormat="1" ht="24" customHeight="1">
      <c r="A310" s="223"/>
      <c r="B310" s="235"/>
      <c r="C310" s="147"/>
      <c r="D310" s="23" t="s">
        <v>23</v>
      </c>
      <c r="E310" s="86"/>
      <c r="F310" s="86"/>
      <c r="G310" s="58"/>
      <c r="H310" s="84"/>
      <c r="I310" s="82"/>
      <c r="J310" s="83"/>
      <c r="K310" s="101"/>
      <c r="L310" s="84"/>
      <c r="M310" s="85"/>
      <c r="N310" s="22">
        <f t="shared" si="11"/>
        <v>0</v>
      </c>
    </row>
    <row r="311" spans="1:14" s="75" customFormat="1" ht="24" customHeight="1">
      <c r="A311" s="210"/>
      <c r="B311" s="235"/>
      <c r="C311" s="147"/>
      <c r="D311" s="23" t="s">
        <v>26</v>
      </c>
      <c r="E311" s="86"/>
      <c r="F311" s="86"/>
      <c r="G311" s="58"/>
      <c r="H311" s="84"/>
      <c r="I311" s="82"/>
      <c r="J311" s="83"/>
      <c r="K311" s="101"/>
      <c r="L311" s="84"/>
      <c r="M311" s="85"/>
      <c r="N311" s="22">
        <f t="shared" si="11"/>
        <v>0</v>
      </c>
    </row>
    <row r="312" spans="1:14" s="75" customFormat="1" ht="24" customHeight="1">
      <c r="A312" s="211"/>
      <c r="B312" s="235"/>
      <c r="C312" s="148"/>
      <c r="D312" s="23" t="s">
        <v>27</v>
      </c>
      <c r="E312" s="86"/>
      <c r="F312" s="86"/>
      <c r="G312" s="58"/>
      <c r="H312" s="84"/>
      <c r="I312" s="82"/>
      <c r="J312" s="83"/>
      <c r="K312" s="101"/>
      <c r="L312" s="84"/>
      <c r="M312" s="85"/>
      <c r="N312" s="22">
        <f t="shared" si="11"/>
        <v>0</v>
      </c>
    </row>
    <row r="313" spans="1:14" s="75" customFormat="1" ht="24" customHeight="1">
      <c r="A313" s="222" t="s">
        <v>197</v>
      </c>
      <c r="B313" s="241" t="s">
        <v>198</v>
      </c>
      <c r="C313" s="234" t="s">
        <v>17</v>
      </c>
      <c r="D313" s="36" t="s">
        <v>18</v>
      </c>
      <c r="E313" s="94">
        <f>E314+E315+E316+E317</f>
        <v>116738</v>
      </c>
      <c r="F313" s="94">
        <f>F314+F315+F316+F317</f>
        <v>87552</v>
      </c>
      <c r="G313" s="58">
        <f>F313/E313</f>
        <v>0.7499871507135637</v>
      </c>
      <c r="H313" s="84"/>
      <c r="I313" s="82"/>
      <c r="J313" s="83"/>
      <c r="K313" s="101"/>
      <c r="L313" s="84"/>
      <c r="M313" s="85"/>
      <c r="N313" s="22">
        <f t="shared" si="11"/>
        <v>29186</v>
      </c>
    </row>
    <row r="314" spans="1:14" s="75" customFormat="1" ht="24" customHeight="1">
      <c r="A314" s="223"/>
      <c r="B314" s="244"/>
      <c r="C314" s="147"/>
      <c r="D314" s="23" t="s">
        <v>22</v>
      </c>
      <c r="E314" s="86">
        <v>116738</v>
      </c>
      <c r="F314" s="86">
        <v>87552</v>
      </c>
      <c r="G314" s="58">
        <f>F314/E314</f>
        <v>0.7499871507135637</v>
      </c>
      <c r="H314" s="84"/>
      <c r="I314" s="82"/>
      <c r="J314" s="83"/>
      <c r="K314" s="101"/>
      <c r="L314" s="84"/>
      <c r="M314" s="85"/>
      <c r="N314" s="22">
        <f t="shared" si="11"/>
        <v>29186</v>
      </c>
    </row>
    <row r="315" spans="1:14" s="75" customFormat="1" ht="24" customHeight="1">
      <c r="A315" s="223"/>
      <c r="B315" s="244"/>
      <c r="C315" s="147"/>
      <c r="D315" s="23" t="s">
        <v>23</v>
      </c>
      <c r="E315" s="86"/>
      <c r="F315" s="86"/>
      <c r="G315" s="58"/>
      <c r="H315" s="84"/>
      <c r="I315" s="82"/>
      <c r="J315" s="83"/>
      <c r="K315" s="101"/>
      <c r="L315" s="84"/>
      <c r="M315" s="85"/>
      <c r="N315" s="22">
        <f t="shared" si="11"/>
        <v>0</v>
      </c>
    </row>
    <row r="316" spans="1:14" s="75" customFormat="1" ht="24" customHeight="1">
      <c r="A316" s="210"/>
      <c r="B316" s="244"/>
      <c r="C316" s="147"/>
      <c r="D316" s="23" t="s">
        <v>26</v>
      </c>
      <c r="E316" s="86"/>
      <c r="F316" s="86"/>
      <c r="G316" s="58"/>
      <c r="H316" s="84"/>
      <c r="I316" s="82"/>
      <c r="J316" s="83"/>
      <c r="K316" s="101"/>
      <c r="L316" s="84"/>
      <c r="M316" s="85"/>
      <c r="N316" s="22">
        <f t="shared" si="11"/>
        <v>0</v>
      </c>
    </row>
    <row r="317" spans="1:14" s="75" customFormat="1" ht="24" customHeight="1">
      <c r="A317" s="211"/>
      <c r="B317" s="245"/>
      <c r="C317" s="148"/>
      <c r="D317" s="23" t="s">
        <v>27</v>
      </c>
      <c r="E317" s="86"/>
      <c r="F317" s="86"/>
      <c r="G317" s="58"/>
      <c r="H317" s="84"/>
      <c r="I317" s="82"/>
      <c r="J317" s="83"/>
      <c r="K317" s="101"/>
      <c r="L317" s="84"/>
      <c r="M317" s="85"/>
      <c r="N317" s="22">
        <f t="shared" si="11"/>
        <v>0</v>
      </c>
    </row>
    <row r="318" spans="1:14" s="75" customFormat="1" ht="24" customHeight="1">
      <c r="A318" s="222" t="s">
        <v>199</v>
      </c>
      <c r="B318" s="241" t="s">
        <v>200</v>
      </c>
      <c r="C318" s="234" t="s">
        <v>17</v>
      </c>
      <c r="D318" s="36" t="s">
        <v>18</v>
      </c>
      <c r="E318" s="94">
        <f>E319+E320+E321+E322</f>
        <v>1700000</v>
      </c>
      <c r="F318" s="94">
        <f>F319+F320+F321+F322</f>
        <v>591039.64</v>
      </c>
      <c r="G318" s="58">
        <f>F318/E318</f>
        <v>0.34767037647058824</v>
      </c>
      <c r="H318" s="84"/>
      <c r="I318" s="82"/>
      <c r="J318" s="83"/>
      <c r="K318" s="101"/>
      <c r="L318" s="84"/>
      <c r="M318" s="85"/>
      <c r="N318" s="22">
        <f t="shared" si="11"/>
        <v>1108960.3599999999</v>
      </c>
    </row>
    <row r="319" spans="1:14" s="75" customFormat="1" ht="24" customHeight="1">
      <c r="A319" s="223"/>
      <c r="B319" s="244"/>
      <c r="C319" s="147"/>
      <c r="D319" s="23" t="s">
        <v>22</v>
      </c>
      <c r="E319" s="86"/>
      <c r="F319" s="86"/>
      <c r="G319" s="58"/>
      <c r="H319" s="84"/>
      <c r="I319" s="82"/>
      <c r="J319" s="83"/>
      <c r="K319" s="101"/>
      <c r="L319" s="84"/>
      <c r="M319" s="85"/>
      <c r="N319" s="22">
        <f t="shared" si="11"/>
        <v>0</v>
      </c>
    </row>
    <row r="320" spans="1:14" s="75" customFormat="1" ht="24" customHeight="1">
      <c r="A320" s="223"/>
      <c r="B320" s="244"/>
      <c r="C320" s="147"/>
      <c r="D320" s="23" t="s">
        <v>23</v>
      </c>
      <c r="E320" s="86"/>
      <c r="F320" s="86"/>
      <c r="G320" s="58"/>
      <c r="H320" s="84"/>
      <c r="I320" s="82"/>
      <c r="J320" s="83"/>
      <c r="K320" s="101"/>
      <c r="L320" s="84"/>
      <c r="M320" s="85"/>
      <c r="N320" s="22">
        <f t="shared" si="11"/>
        <v>0</v>
      </c>
    </row>
    <row r="321" spans="1:14" s="75" customFormat="1" ht="24" customHeight="1">
      <c r="A321" s="210"/>
      <c r="B321" s="244"/>
      <c r="C321" s="147"/>
      <c r="D321" s="23" t="s">
        <v>26</v>
      </c>
      <c r="E321" s="86"/>
      <c r="F321" s="86"/>
      <c r="G321" s="58"/>
      <c r="H321" s="84"/>
      <c r="I321" s="82"/>
      <c r="J321" s="83"/>
      <c r="K321" s="101"/>
      <c r="L321" s="84"/>
      <c r="M321" s="85"/>
      <c r="N321" s="22">
        <f t="shared" si="11"/>
        <v>0</v>
      </c>
    </row>
    <row r="322" spans="1:14" s="75" customFormat="1" ht="24" customHeight="1">
      <c r="A322" s="211"/>
      <c r="B322" s="245"/>
      <c r="C322" s="148"/>
      <c r="D322" s="23" t="s">
        <v>27</v>
      </c>
      <c r="E322" s="86">
        <v>1700000</v>
      </c>
      <c r="F322" s="86">
        <v>591039.64</v>
      </c>
      <c r="G322" s="58">
        <f aca="true" t="shared" si="12" ref="G322:G327">F322/E322</f>
        <v>0.34767037647058824</v>
      </c>
      <c r="H322" s="84"/>
      <c r="I322" s="82"/>
      <c r="J322" s="83"/>
      <c r="K322" s="101"/>
      <c r="L322" s="84"/>
      <c r="M322" s="85"/>
      <c r="N322" s="22">
        <f t="shared" si="11"/>
        <v>1108960.3599999999</v>
      </c>
    </row>
    <row r="323" spans="1:14" s="75" customFormat="1" ht="24" customHeight="1">
      <c r="A323" s="222" t="s">
        <v>201</v>
      </c>
      <c r="B323" s="262" t="s">
        <v>202</v>
      </c>
      <c r="C323" s="234" t="s">
        <v>17</v>
      </c>
      <c r="D323" s="36" t="s">
        <v>18</v>
      </c>
      <c r="E323" s="94">
        <f>E324+E325+E326+E327</f>
        <v>41938334</v>
      </c>
      <c r="F323" s="94">
        <f>F324+F325+F326+F327</f>
        <v>34375116.92</v>
      </c>
      <c r="G323" s="58">
        <f t="shared" si="12"/>
        <v>0.8196586187710747</v>
      </c>
      <c r="H323" s="84" t="s">
        <v>203</v>
      </c>
      <c r="I323" s="82">
        <v>100</v>
      </c>
      <c r="J323" s="83">
        <v>100</v>
      </c>
      <c r="K323" s="52">
        <f>J323/I323</f>
        <v>1</v>
      </c>
      <c r="L323" s="192" t="s">
        <v>266</v>
      </c>
      <c r="M323" s="85"/>
      <c r="N323" s="22">
        <f t="shared" si="11"/>
        <v>7563217.079999998</v>
      </c>
    </row>
    <row r="324" spans="1:14" s="75" customFormat="1" ht="24" customHeight="1">
      <c r="A324" s="223"/>
      <c r="B324" s="263"/>
      <c r="C324" s="147"/>
      <c r="D324" s="23" t="s">
        <v>22</v>
      </c>
      <c r="E324" s="86">
        <f>E329</f>
        <v>5920094</v>
      </c>
      <c r="F324" s="86">
        <f>F329</f>
        <v>4781483</v>
      </c>
      <c r="G324" s="58">
        <f t="shared" si="12"/>
        <v>0.8076701146975032</v>
      </c>
      <c r="H324" s="249" t="s">
        <v>204</v>
      </c>
      <c r="I324" s="271">
        <v>20</v>
      </c>
      <c r="J324" s="271">
        <v>18</v>
      </c>
      <c r="K324" s="273">
        <f>J324/I324</f>
        <v>0.9</v>
      </c>
      <c r="L324" s="329"/>
      <c r="M324" s="269" t="s">
        <v>205</v>
      </c>
      <c r="N324" s="22">
        <f t="shared" si="11"/>
        <v>1138611</v>
      </c>
    </row>
    <row r="325" spans="1:14" s="75" customFormat="1" ht="24" customHeight="1">
      <c r="A325" s="223"/>
      <c r="B325" s="263"/>
      <c r="C325" s="147"/>
      <c r="D325" s="23" t="s">
        <v>23</v>
      </c>
      <c r="E325" s="86">
        <f>E330</f>
        <v>16180900</v>
      </c>
      <c r="F325" s="86">
        <f>F330</f>
        <v>12061850</v>
      </c>
      <c r="G325" s="58">
        <f t="shared" si="12"/>
        <v>0.7454375220166987</v>
      </c>
      <c r="H325" s="274"/>
      <c r="I325" s="272"/>
      <c r="J325" s="272"/>
      <c r="K325" s="159"/>
      <c r="L325" s="329"/>
      <c r="M325" s="270"/>
      <c r="N325" s="22">
        <f t="shared" si="11"/>
        <v>4119050</v>
      </c>
    </row>
    <row r="326" spans="1:14" s="75" customFormat="1" ht="24" customHeight="1">
      <c r="A326" s="210"/>
      <c r="B326" s="263"/>
      <c r="C326" s="147"/>
      <c r="D326" s="23" t="s">
        <v>26</v>
      </c>
      <c r="E326" s="86"/>
      <c r="F326" s="86"/>
      <c r="G326" s="58"/>
      <c r="H326" s="249" t="s">
        <v>206</v>
      </c>
      <c r="I326" s="271">
        <v>90</v>
      </c>
      <c r="J326" s="271">
        <v>90</v>
      </c>
      <c r="K326" s="273">
        <f>J326/I326</f>
        <v>1</v>
      </c>
      <c r="L326" s="329"/>
      <c r="M326" s="271"/>
      <c r="N326" s="22">
        <f t="shared" si="11"/>
        <v>0</v>
      </c>
    </row>
    <row r="327" spans="1:14" s="75" customFormat="1" ht="24" customHeight="1">
      <c r="A327" s="211"/>
      <c r="B327" s="263"/>
      <c r="C327" s="148"/>
      <c r="D327" s="23" t="s">
        <v>27</v>
      </c>
      <c r="E327" s="86">
        <f>E332</f>
        <v>19837340</v>
      </c>
      <c r="F327" s="86">
        <f>F332</f>
        <v>17531783.92</v>
      </c>
      <c r="G327" s="58">
        <f t="shared" si="12"/>
        <v>0.8837769539666105</v>
      </c>
      <c r="H327" s="274"/>
      <c r="I327" s="272"/>
      <c r="J327" s="272"/>
      <c r="K327" s="159"/>
      <c r="L327" s="278"/>
      <c r="M327" s="272"/>
      <c r="N327" s="22">
        <f t="shared" si="11"/>
        <v>2305556.079999998</v>
      </c>
    </row>
    <row r="328" spans="1:14" s="75" customFormat="1" ht="24" customHeight="1">
      <c r="A328" s="222" t="s">
        <v>207</v>
      </c>
      <c r="B328" s="250" t="s">
        <v>208</v>
      </c>
      <c r="C328" s="234" t="s">
        <v>17</v>
      </c>
      <c r="D328" s="36" t="s">
        <v>18</v>
      </c>
      <c r="E328" s="108">
        <v>591039.64</v>
      </c>
      <c r="F328" s="94">
        <f>F329+F330+F331+F332</f>
        <v>34375116.92</v>
      </c>
      <c r="G328" s="58">
        <f>F328/E328</f>
        <v>58.16042544963651</v>
      </c>
      <c r="H328" s="249" t="s">
        <v>209</v>
      </c>
      <c r="I328" s="271">
        <v>1</v>
      </c>
      <c r="J328" s="271">
        <v>1</v>
      </c>
      <c r="K328" s="273">
        <f>J328/I328</f>
        <v>1</v>
      </c>
      <c r="L328" s="271"/>
      <c r="M328" s="271"/>
      <c r="N328" s="22">
        <f aca="true" t="shared" si="13" ref="N328:N391">E328-F328</f>
        <v>-33784077.28</v>
      </c>
    </row>
    <row r="329" spans="1:14" s="75" customFormat="1" ht="24" customHeight="1">
      <c r="A329" s="223"/>
      <c r="B329" s="175"/>
      <c r="C329" s="147"/>
      <c r="D329" s="23" t="s">
        <v>22</v>
      </c>
      <c r="E329" s="86">
        <f>E334+E339+E344+E349</f>
        <v>5920094</v>
      </c>
      <c r="F329" s="86">
        <f>F334+F339+F344+F349</f>
        <v>4781483</v>
      </c>
      <c r="G329" s="58">
        <f>F329/E329</f>
        <v>0.8076701146975032</v>
      </c>
      <c r="H329" s="274"/>
      <c r="I329" s="272"/>
      <c r="J329" s="272"/>
      <c r="K329" s="159"/>
      <c r="L329" s="272"/>
      <c r="M329" s="272"/>
      <c r="N329" s="22">
        <f t="shared" si="13"/>
        <v>1138611</v>
      </c>
    </row>
    <row r="330" spans="1:14" s="75" customFormat="1" ht="24" customHeight="1">
      <c r="A330" s="223"/>
      <c r="B330" s="175"/>
      <c r="C330" s="147"/>
      <c r="D330" s="23" t="s">
        <v>23</v>
      </c>
      <c r="E330" s="86">
        <f>E335+E340+E345+E350</f>
        <v>16180900</v>
      </c>
      <c r="F330" s="86">
        <f>F335+F340+F345+F350</f>
        <v>12061850</v>
      </c>
      <c r="G330" s="58">
        <f>F330/E330</f>
        <v>0.7454375220166987</v>
      </c>
      <c r="H330" s="249" t="s">
        <v>210</v>
      </c>
      <c r="I330" s="271">
        <v>1</v>
      </c>
      <c r="J330" s="271">
        <v>1</v>
      </c>
      <c r="K330" s="273">
        <f>J330/I330</f>
        <v>1</v>
      </c>
      <c r="L330" s="271"/>
      <c r="M330" s="271"/>
      <c r="N330" s="22">
        <f t="shared" si="13"/>
        <v>4119050</v>
      </c>
    </row>
    <row r="331" spans="1:14" s="75" customFormat="1" ht="24" customHeight="1">
      <c r="A331" s="210"/>
      <c r="B331" s="175"/>
      <c r="C331" s="147"/>
      <c r="D331" s="23" t="s">
        <v>26</v>
      </c>
      <c r="E331" s="86"/>
      <c r="F331" s="86"/>
      <c r="G331" s="58"/>
      <c r="H331" s="274"/>
      <c r="I331" s="272"/>
      <c r="J331" s="272"/>
      <c r="K331" s="159"/>
      <c r="L331" s="272"/>
      <c r="M331" s="272"/>
      <c r="N331" s="22">
        <f t="shared" si="13"/>
        <v>0</v>
      </c>
    </row>
    <row r="332" spans="1:14" s="75" customFormat="1" ht="24" customHeight="1">
      <c r="A332" s="211"/>
      <c r="B332" s="176"/>
      <c r="C332" s="148"/>
      <c r="D332" s="23" t="s">
        <v>27</v>
      </c>
      <c r="E332" s="86">
        <f>E347</f>
        <v>19837340</v>
      </c>
      <c r="F332" s="86">
        <f>F347</f>
        <v>17531783.92</v>
      </c>
      <c r="G332" s="58">
        <f>F332/E332</f>
        <v>0.8837769539666105</v>
      </c>
      <c r="H332" s="84"/>
      <c r="I332" s="82"/>
      <c r="J332" s="83"/>
      <c r="K332" s="101"/>
      <c r="L332" s="84"/>
      <c r="M332" s="85"/>
      <c r="N332" s="22">
        <f t="shared" si="13"/>
        <v>2305556.079999998</v>
      </c>
    </row>
    <row r="333" spans="1:14" s="75" customFormat="1" ht="24" customHeight="1">
      <c r="A333" s="222" t="s">
        <v>211</v>
      </c>
      <c r="B333" s="275" t="s">
        <v>212</v>
      </c>
      <c r="C333" s="234" t="s">
        <v>17</v>
      </c>
      <c r="D333" s="36" t="s">
        <v>18</v>
      </c>
      <c r="E333" s="94">
        <f>E334+E335+E336+E337</f>
        <v>6791464</v>
      </c>
      <c r="F333" s="94">
        <f>F334+F335+F336+F337</f>
        <v>5380112</v>
      </c>
      <c r="G333" s="58">
        <f>F333/E333</f>
        <v>0.7921873693212539</v>
      </c>
      <c r="H333" s="84"/>
      <c r="I333" s="82"/>
      <c r="J333" s="83"/>
      <c r="K333" s="101"/>
      <c r="L333" s="84"/>
      <c r="M333" s="85"/>
      <c r="N333" s="22">
        <f t="shared" si="13"/>
        <v>1411352</v>
      </c>
    </row>
    <row r="334" spans="1:14" s="75" customFormat="1" ht="24" customHeight="1">
      <c r="A334" s="223"/>
      <c r="B334" s="276"/>
      <c r="C334" s="147"/>
      <c r="D334" s="23" t="s">
        <v>22</v>
      </c>
      <c r="E334" s="86">
        <v>5886264</v>
      </c>
      <c r="F334" s="86">
        <v>4756112</v>
      </c>
      <c r="G334" s="58">
        <f>F334/E334</f>
        <v>0.8080018157527423</v>
      </c>
      <c r="H334" s="84"/>
      <c r="I334" s="82"/>
      <c r="J334" s="83"/>
      <c r="K334" s="101"/>
      <c r="L334" s="84"/>
      <c r="M334" s="85"/>
      <c r="N334" s="22">
        <f t="shared" si="13"/>
        <v>1130152</v>
      </c>
    </row>
    <row r="335" spans="1:14" s="75" customFormat="1" ht="24" customHeight="1">
      <c r="A335" s="223"/>
      <c r="B335" s="276"/>
      <c r="C335" s="147"/>
      <c r="D335" s="23" t="s">
        <v>23</v>
      </c>
      <c r="E335" s="86">
        <v>905200</v>
      </c>
      <c r="F335" s="86">
        <v>624000</v>
      </c>
      <c r="G335" s="58">
        <f>F335/E335</f>
        <v>0.68935041979673</v>
      </c>
      <c r="H335" s="84"/>
      <c r="I335" s="82"/>
      <c r="J335" s="83"/>
      <c r="K335" s="101"/>
      <c r="L335" s="84"/>
      <c r="M335" s="85"/>
      <c r="N335" s="22">
        <f t="shared" si="13"/>
        <v>281200</v>
      </c>
    </row>
    <row r="336" spans="1:14" s="75" customFormat="1" ht="24" customHeight="1">
      <c r="A336" s="210"/>
      <c r="B336" s="276"/>
      <c r="C336" s="147"/>
      <c r="D336" s="23" t="s">
        <v>26</v>
      </c>
      <c r="E336" s="86"/>
      <c r="F336" s="86"/>
      <c r="G336" s="58"/>
      <c r="H336" s="84"/>
      <c r="I336" s="82"/>
      <c r="J336" s="83"/>
      <c r="K336" s="101"/>
      <c r="L336" s="84"/>
      <c r="M336" s="85"/>
      <c r="N336" s="22">
        <f t="shared" si="13"/>
        <v>0</v>
      </c>
    </row>
    <row r="337" spans="1:14" s="75" customFormat="1" ht="24" customHeight="1">
      <c r="A337" s="211"/>
      <c r="B337" s="277"/>
      <c r="C337" s="148"/>
      <c r="D337" s="23" t="s">
        <v>27</v>
      </c>
      <c r="E337" s="86"/>
      <c r="F337" s="86"/>
      <c r="G337" s="58"/>
      <c r="H337" s="84"/>
      <c r="I337" s="82"/>
      <c r="J337" s="83"/>
      <c r="K337" s="101"/>
      <c r="L337" s="84"/>
      <c r="M337" s="85"/>
      <c r="N337" s="22">
        <f t="shared" si="13"/>
        <v>0</v>
      </c>
    </row>
    <row r="338" spans="1:14" s="75" customFormat="1" ht="24" customHeight="1">
      <c r="A338" s="222" t="s">
        <v>213</v>
      </c>
      <c r="B338" s="250" t="s">
        <v>214</v>
      </c>
      <c r="C338" s="234" t="s">
        <v>17</v>
      </c>
      <c r="D338" s="36" t="s">
        <v>18</v>
      </c>
      <c r="E338" s="94">
        <f>E339+E340+E341+E342</f>
        <v>15275700</v>
      </c>
      <c r="F338" s="94">
        <f>F339+F340+F341+F342</f>
        <v>11437850</v>
      </c>
      <c r="G338" s="58">
        <f>F338/E338</f>
        <v>0.748761104237449</v>
      </c>
      <c r="H338" s="84"/>
      <c r="I338" s="82"/>
      <c r="J338" s="83"/>
      <c r="K338" s="101"/>
      <c r="L338" s="84"/>
      <c r="M338" s="85"/>
      <c r="N338" s="22">
        <f t="shared" si="13"/>
        <v>3837850</v>
      </c>
    </row>
    <row r="339" spans="1:14" s="75" customFormat="1" ht="24" customHeight="1">
      <c r="A339" s="223"/>
      <c r="B339" s="175"/>
      <c r="C339" s="147"/>
      <c r="D339" s="23" t="s">
        <v>22</v>
      </c>
      <c r="E339" s="86"/>
      <c r="F339" s="86"/>
      <c r="G339" s="58"/>
      <c r="H339" s="84"/>
      <c r="I339" s="82"/>
      <c r="J339" s="83"/>
      <c r="K339" s="101"/>
      <c r="L339" s="84"/>
      <c r="M339" s="85"/>
      <c r="N339" s="22">
        <f t="shared" si="13"/>
        <v>0</v>
      </c>
    </row>
    <row r="340" spans="1:14" s="75" customFormat="1" ht="24" customHeight="1">
      <c r="A340" s="223"/>
      <c r="B340" s="175"/>
      <c r="C340" s="147"/>
      <c r="D340" s="23" t="s">
        <v>23</v>
      </c>
      <c r="E340" s="86">
        <v>15275700</v>
      </c>
      <c r="F340" s="86">
        <v>11437850</v>
      </c>
      <c r="G340" s="58">
        <f>F340/E340</f>
        <v>0.748761104237449</v>
      </c>
      <c r="H340" s="84"/>
      <c r="I340" s="82"/>
      <c r="J340" s="83"/>
      <c r="K340" s="101"/>
      <c r="L340" s="84"/>
      <c r="M340" s="85"/>
      <c r="N340" s="22">
        <f t="shared" si="13"/>
        <v>3837850</v>
      </c>
    </row>
    <row r="341" spans="1:14" s="75" customFormat="1" ht="24" customHeight="1">
      <c r="A341" s="210"/>
      <c r="B341" s="175"/>
      <c r="C341" s="147"/>
      <c r="D341" s="23" t="s">
        <v>26</v>
      </c>
      <c r="E341" s="86"/>
      <c r="F341" s="86"/>
      <c r="G341" s="58"/>
      <c r="H341" s="84"/>
      <c r="I341" s="82"/>
      <c r="J341" s="83"/>
      <c r="K341" s="101"/>
      <c r="L341" s="84"/>
      <c r="M341" s="85"/>
      <c r="N341" s="22">
        <f t="shared" si="13"/>
        <v>0</v>
      </c>
    </row>
    <row r="342" spans="1:14" s="75" customFormat="1" ht="24" customHeight="1">
      <c r="A342" s="211"/>
      <c r="B342" s="176"/>
      <c r="C342" s="148"/>
      <c r="D342" s="23" t="s">
        <v>27</v>
      </c>
      <c r="E342" s="86"/>
      <c r="F342" s="86"/>
      <c r="G342" s="58"/>
      <c r="H342" s="84"/>
      <c r="I342" s="82"/>
      <c r="J342" s="83"/>
      <c r="K342" s="101"/>
      <c r="L342" s="84"/>
      <c r="M342" s="85"/>
      <c r="N342" s="22">
        <f t="shared" si="13"/>
        <v>0</v>
      </c>
    </row>
    <row r="343" spans="1:14" s="75" customFormat="1" ht="24" customHeight="1">
      <c r="A343" s="222" t="s">
        <v>215</v>
      </c>
      <c r="B343" s="241" t="s">
        <v>216</v>
      </c>
      <c r="C343" s="234" t="s">
        <v>17</v>
      </c>
      <c r="D343" s="36" t="s">
        <v>18</v>
      </c>
      <c r="E343" s="94">
        <f>E344+E345+E346+E347</f>
        <v>19837340</v>
      </c>
      <c r="F343" s="94">
        <f>F344+F345+F346+F347</f>
        <v>17531783.92</v>
      </c>
      <c r="G343" s="58">
        <f>F343/E343</f>
        <v>0.8837769539666105</v>
      </c>
      <c r="H343" s="84"/>
      <c r="I343" s="82"/>
      <c r="J343" s="83"/>
      <c r="K343" s="101"/>
      <c r="L343" s="84"/>
      <c r="M343" s="85"/>
      <c r="N343" s="22">
        <f t="shared" si="13"/>
        <v>2305556.079999998</v>
      </c>
    </row>
    <row r="344" spans="1:14" s="75" customFormat="1" ht="24" customHeight="1">
      <c r="A344" s="223"/>
      <c r="B344" s="244"/>
      <c r="C344" s="147"/>
      <c r="D344" s="23" t="s">
        <v>22</v>
      </c>
      <c r="E344" s="86"/>
      <c r="F344" s="86"/>
      <c r="G344" s="58"/>
      <c r="H344" s="84"/>
      <c r="I344" s="82"/>
      <c r="J344" s="83"/>
      <c r="K344" s="101"/>
      <c r="L344" s="84"/>
      <c r="M344" s="85"/>
      <c r="N344" s="22">
        <f t="shared" si="13"/>
        <v>0</v>
      </c>
    </row>
    <row r="345" spans="1:14" s="75" customFormat="1" ht="24" customHeight="1">
      <c r="A345" s="223"/>
      <c r="B345" s="244"/>
      <c r="C345" s="147"/>
      <c r="D345" s="23" t="s">
        <v>23</v>
      </c>
      <c r="E345" s="86"/>
      <c r="F345" s="86"/>
      <c r="G345" s="58"/>
      <c r="H345" s="84"/>
      <c r="I345" s="82"/>
      <c r="J345" s="83"/>
      <c r="K345" s="101"/>
      <c r="L345" s="84"/>
      <c r="M345" s="85"/>
      <c r="N345" s="22">
        <f t="shared" si="13"/>
        <v>0</v>
      </c>
    </row>
    <row r="346" spans="1:14" s="75" customFormat="1" ht="24" customHeight="1">
      <c r="A346" s="210"/>
      <c r="B346" s="244"/>
      <c r="C346" s="147"/>
      <c r="D346" s="23" t="s">
        <v>26</v>
      </c>
      <c r="E346" s="86"/>
      <c r="F346" s="86"/>
      <c r="G346" s="58"/>
      <c r="H346" s="84"/>
      <c r="I346" s="82"/>
      <c r="J346" s="83"/>
      <c r="K346" s="101"/>
      <c r="L346" s="84"/>
      <c r="M346" s="85"/>
      <c r="N346" s="22">
        <f t="shared" si="13"/>
        <v>0</v>
      </c>
    </row>
    <row r="347" spans="1:14" s="75" customFormat="1" ht="24" customHeight="1">
      <c r="A347" s="211"/>
      <c r="B347" s="245"/>
      <c r="C347" s="148"/>
      <c r="D347" s="23" t="s">
        <v>27</v>
      </c>
      <c r="E347" s="86">
        <v>19837340</v>
      </c>
      <c r="F347" s="86">
        <v>17531783.92</v>
      </c>
      <c r="G347" s="58">
        <f>F347/E347</f>
        <v>0.8837769539666105</v>
      </c>
      <c r="H347" s="84"/>
      <c r="I347" s="82"/>
      <c r="J347" s="83"/>
      <c r="K347" s="101"/>
      <c r="L347" s="84"/>
      <c r="M347" s="85"/>
      <c r="N347" s="22">
        <f t="shared" si="13"/>
        <v>2305556.079999998</v>
      </c>
    </row>
    <row r="348" spans="1:14" s="75" customFormat="1" ht="24" customHeight="1">
      <c r="A348" s="222" t="s">
        <v>217</v>
      </c>
      <c r="B348" s="241" t="s">
        <v>218</v>
      </c>
      <c r="C348" s="234" t="s">
        <v>17</v>
      </c>
      <c r="D348" s="36" t="s">
        <v>18</v>
      </c>
      <c r="E348" s="94">
        <f>E349+E350+E351+E352</f>
        <v>33830</v>
      </c>
      <c r="F348" s="94">
        <f>F349+F350+F351+F352</f>
        <v>25371</v>
      </c>
      <c r="G348" s="58">
        <f>F348/E348</f>
        <v>0.7499556606562223</v>
      </c>
      <c r="H348" s="84"/>
      <c r="I348" s="82"/>
      <c r="J348" s="83"/>
      <c r="K348" s="101"/>
      <c r="L348" s="84"/>
      <c r="M348" s="85"/>
      <c r="N348" s="22">
        <f t="shared" si="13"/>
        <v>8459</v>
      </c>
    </row>
    <row r="349" spans="1:14" s="75" customFormat="1" ht="24" customHeight="1">
      <c r="A349" s="223"/>
      <c r="B349" s="244"/>
      <c r="C349" s="147"/>
      <c r="D349" s="23" t="s">
        <v>22</v>
      </c>
      <c r="E349" s="86">
        <v>33830</v>
      </c>
      <c r="F349" s="86">
        <v>25371</v>
      </c>
      <c r="G349" s="58">
        <f>F349/E349</f>
        <v>0.7499556606562223</v>
      </c>
      <c r="H349" s="84"/>
      <c r="I349" s="82"/>
      <c r="J349" s="83"/>
      <c r="K349" s="101"/>
      <c r="L349" s="84"/>
      <c r="M349" s="85"/>
      <c r="N349" s="22">
        <f t="shared" si="13"/>
        <v>8459</v>
      </c>
    </row>
    <row r="350" spans="1:14" s="75" customFormat="1" ht="24" customHeight="1">
      <c r="A350" s="223"/>
      <c r="B350" s="244"/>
      <c r="C350" s="147"/>
      <c r="D350" s="23" t="s">
        <v>23</v>
      </c>
      <c r="E350" s="86"/>
      <c r="F350" s="86"/>
      <c r="G350" s="58"/>
      <c r="H350" s="84"/>
      <c r="I350" s="82"/>
      <c r="J350" s="83"/>
      <c r="K350" s="101"/>
      <c r="L350" s="84"/>
      <c r="M350" s="85"/>
      <c r="N350" s="22">
        <f t="shared" si="13"/>
        <v>0</v>
      </c>
    </row>
    <row r="351" spans="1:14" s="75" customFormat="1" ht="24" customHeight="1">
      <c r="A351" s="210"/>
      <c r="B351" s="244"/>
      <c r="C351" s="147"/>
      <c r="D351" s="23" t="s">
        <v>26</v>
      </c>
      <c r="E351" s="86"/>
      <c r="F351" s="86"/>
      <c r="G351" s="58"/>
      <c r="H351" s="84"/>
      <c r="I351" s="82"/>
      <c r="J351" s="83"/>
      <c r="K351" s="101"/>
      <c r="L351" s="84"/>
      <c r="M351" s="85"/>
      <c r="N351" s="22">
        <f t="shared" si="13"/>
        <v>0</v>
      </c>
    </row>
    <row r="352" spans="1:14" s="75" customFormat="1" ht="24" customHeight="1">
      <c r="A352" s="211"/>
      <c r="B352" s="245"/>
      <c r="C352" s="148"/>
      <c r="D352" s="23" t="s">
        <v>27</v>
      </c>
      <c r="E352" s="86"/>
      <c r="F352" s="86"/>
      <c r="G352" s="58"/>
      <c r="H352" s="84"/>
      <c r="I352" s="82"/>
      <c r="J352" s="83"/>
      <c r="K352" s="101"/>
      <c r="L352" s="84"/>
      <c r="M352" s="85"/>
      <c r="N352" s="22">
        <f t="shared" si="13"/>
        <v>0</v>
      </c>
    </row>
    <row r="353" spans="1:14" s="75" customFormat="1" ht="24" customHeight="1">
      <c r="A353" s="222" t="s">
        <v>219</v>
      </c>
      <c r="B353" s="262" t="s">
        <v>220</v>
      </c>
      <c r="C353" s="234" t="s">
        <v>17</v>
      </c>
      <c r="D353" s="36" t="s">
        <v>18</v>
      </c>
      <c r="E353" s="94">
        <f>E354+E355+E356+E357</f>
        <v>17236119</v>
      </c>
      <c r="F353" s="94">
        <f>F354+F355+F356+F357</f>
        <v>15165866</v>
      </c>
      <c r="G353" s="58">
        <f>F353/E353</f>
        <v>0.8798886802765751</v>
      </c>
      <c r="H353" s="249"/>
      <c r="I353" s="271"/>
      <c r="J353" s="271"/>
      <c r="K353" s="271"/>
      <c r="L353" s="192" t="s">
        <v>267</v>
      </c>
      <c r="M353" s="271"/>
      <c r="N353" s="22">
        <f t="shared" si="13"/>
        <v>2070253</v>
      </c>
    </row>
    <row r="354" spans="1:14" s="75" customFormat="1" ht="24" customHeight="1">
      <c r="A354" s="223"/>
      <c r="B354" s="263"/>
      <c r="C354" s="147"/>
      <c r="D354" s="23" t="s">
        <v>22</v>
      </c>
      <c r="E354" s="86">
        <f>E359</f>
        <v>9710939</v>
      </c>
      <c r="F354" s="86">
        <f>F359</f>
        <v>8831852</v>
      </c>
      <c r="G354" s="58">
        <f>F354/E354</f>
        <v>0.9094745626555785</v>
      </c>
      <c r="H354" s="274"/>
      <c r="I354" s="272"/>
      <c r="J354" s="272"/>
      <c r="K354" s="272"/>
      <c r="L354" s="329"/>
      <c r="M354" s="272"/>
      <c r="N354" s="22">
        <f t="shared" si="13"/>
        <v>879087</v>
      </c>
    </row>
    <row r="355" spans="1:14" s="75" customFormat="1" ht="24" customHeight="1">
      <c r="A355" s="223"/>
      <c r="B355" s="263"/>
      <c r="C355" s="147"/>
      <c r="D355" s="23" t="s">
        <v>23</v>
      </c>
      <c r="E355" s="86">
        <f>E360</f>
        <v>3072400</v>
      </c>
      <c r="F355" s="86">
        <f>F360</f>
        <v>1927828</v>
      </c>
      <c r="G355" s="58">
        <f>F355/E355</f>
        <v>0.6274664757193074</v>
      </c>
      <c r="H355" s="192"/>
      <c r="I355" s="271"/>
      <c r="J355" s="271"/>
      <c r="K355" s="271"/>
      <c r="L355" s="329"/>
      <c r="M355" s="271"/>
      <c r="N355" s="22">
        <f t="shared" si="13"/>
        <v>1144572</v>
      </c>
    </row>
    <row r="356" spans="1:14" s="75" customFormat="1" ht="24" customHeight="1">
      <c r="A356" s="210"/>
      <c r="B356" s="263"/>
      <c r="C356" s="147"/>
      <c r="D356" s="23" t="s">
        <v>26</v>
      </c>
      <c r="E356" s="86"/>
      <c r="F356" s="86"/>
      <c r="G356" s="58"/>
      <c r="H356" s="278"/>
      <c r="I356" s="272"/>
      <c r="J356" s="272"/>
      <c r="K356" s="272"/>
      <c r="L356" s="329"/>
      <c r="M356" s="272"/>
      <c r="N356" s="22">
        <f t="shared" si="13"/>
        <v>0</v>
      </c>
    </row>
    <row r="357" spans="1:14" s="75" customFormat="1" ht="24" customHeight="1">
      <c r="A357" s="211"/>
      <c r="B357" s="263"/>
      <c r="C357" s="148"/>
      <c r="D357" s="23" t="s">
        <v>27</v>
      </c>
      <c r="E357" s="86">
        <f>E362</f>
        <v>4452780</v>
      </c>
      <c r="F357" s="86">
        <f>F362</f>
        <v>4406186</v>
      </c>
      <c r="G357" s="58">
        <f>F357/E357</f>
        <v>0.9895359752783655</v>
      </c>
      <c r="H357" s="103"/>
      <c r="I357" s="73"/>
      <c r="J357" s="73"/>
      <c r="K357" s="73"/>
      <c r="L357" s="278"/>
      <c r="M357" s="73"/>
      <c r="N357" s="22">
        <f t="shared" si="13"/>
        <v>46594</v>
      </c>
    </row>
    <row r="358" spans="1:14" s="75" customFormat="1" ht="24" customHeight="1">
      <c r="A358" s="222" t="s">
        <v>221</v>
      </c>
      <c r="B358" s="279" t="s">
        <v>222</v>
      </c>
      <c r="C358" s="234" t="s">
        <v>17</v>
      </c>
      <c r="D358" s="36" t="s">
        <v>18</v>
      </c>
      <c r="E358" s="94">
        <f>E359+E360+E361+E362</f>
        <v>17236119</v>
      </c>
      <c r="F358" s="94">
        <f>F359+F360+F361+F362</f>
        <v>15165866</v>
      </c>
      <c r="G358" s="58">
        <f>F358/E358</f>
        <v>0.8798886802765751</v>
      </c>
      <c r="H358" s="192" t="s">
        <v>223</v>
      </c>
      <c r="I358" s="271">
        <v>80</v>
      </c>
      <c r="J358" s="271">
        <v>80</v>
      </c>
      <c r="K358" s="280">
        <f>J358/I358</f>
        <v>1</v>
      </c>
      <c r="L358" s="271"/>
      <c r="M358" s="271"/>
      <c r="N358" s="22">
        <f t="shared" si="13"/>
        <v>2070253</v>
      </c>
    </row>
    <row r="359" spans="1:14" s="75" customFormat="1" ht="24" customHeight="1">
      <c r="A359" s="223"/>
      <c r="B359" s="175"/>
      <c r="C359" s="147"/>
      <c r="D359" s="23" t="s">
        <v>22</v>
      </c>
      <c r="E359" s="86">
        <f>E364+E369+E374</f>
        <v>9710939</v>
      </c>
      <c r="F359" s="86">
        <f>F364+F369+F374</f>
        <v>8831852</v>
      </c>
      <c r="G359" s="58">
        <f>F359/E359</f>
        <v>0.9094745626555785</v>
      </c>
      <c r="H359" s="278"/>
      <c r="I359" s="272"/>
      <c r="J359" s="272"/>
      <c r="K359" s="281"/>
      <c r="L359" s="272"/>
      <c r="M359" s="272"/>
      <c r="N359" s="22">
        <f t="shared" si="13"/>
        <v>879087</v>
      </c>
    </row>
    <row r="360" spans="1:14" s="75" customFormat="1" ht="24" customHeight="1">
      <c r="A360" s="223"/>
      <c r="B360" s="175"/>
      <c r="C360" s="147"/>
      <c r="D360" s="23" t="s">
        <v>23</v>
      </c>
      <c r="E360" s="86">
        <f aca="true" t="shared" si="14" ref="E360:F362">E365+E370+E375</f>
        <v>3072400</v>
      </c>
      <c r="F360" s="86">
        <f t="shared" si="14"/>
        <v>1927828</v>
      </c>
      <c r="G360" s="58">
        <f>F360/E360</f>
        <v>0.6274664757193074</v>
      </c>
      <c r="H360" s="192" t="s">
        <v>224</v>
      </c>
      <c r="I360" s="271">
        <v>1</v>
      </c>
      <c r="J360" s="271">
        <v>1</v>
      </c>
      <c r="K360" s="280">
        <f>J360/I360</f>
        <v>1</v>
      </c>
      <c r="L360" s="271"/>
      <c r="M360" s="271"/>
      <c r="N360" s="22">
        <f t="shared" si="13"/>
        <v>1144572</v>
      </c>
    </row>
    <row r="361" spans="1:14" s="75" customFormat="1" ht="24" customHeight="1">
      <c r="A361" s="210"/>
      <c r="B361" s="175"/>
      <c r="C361" s="147"/>
      <c r="D361" s="23" t="s">
        <v>26</v>
      </c>
      <c r="E361" s="86"/>
      <c r="F361" s="86"/>
      <c r="G361" s="58"/>
      <c r="H361" s="237"/>
      <c r="I361" s="272"/>
      <c r="J361" s="272"/>
      <c r="K361" s="281"/>
      <c r="L361" s="272"/>
      <c r="M361" s="272"/>
      <c r="N361" s="22">
        <f t="shared" si="13"/>
        <v>0</v>
      </c>
    </row>
    <row r="362" spans="1:14" s="75" customFormat="1" ht="24" customHeight="1">
      <c r="A362" s="211"/>
      <c r="B362" s="176"/>
      <c r="C362" s="148"/>
      <c r="D362" s="23" t="s">
        <v>27</v>
      </c>
      <c r="E362" s="86">
        <f t="shared" si="14"/>
        <v>4452780</v>
      </c>
      <c r="F362" s="86">
        <f t="shared" si="14"/>
        <v>4406186</v>
      </c>
      <c r="G362" s="58">
        <f>F362/E362</f>
        <v>0.9895359752783655</v>
      </c>
      <c r="H362" s="84"/>
      <c r="I362" s="82"/>
      <c r="J362" s="83"/>
      <c r="K362" s="101"/>
      <c r="L362" s="84"/>
      <c r="M362" s="85"/>
      <c r="N362" s="22">
        <f t="shared" si="13"/>
        <v>46594</v>
      </c>
    </row>
    <row r="363" spans="1:14" s="75" customFormat="1" ht="24" customHeight="1">
      <c r="A363" s="222" t="s">
        <v>225</v>
      </c>
      <c r="B363" s="282" t="s">
        <v>226</v>
      </c>
      <c r="C363" s="234" t="s">
        <v>17</v>
      </c>
      <c r="D363" s="36" t="s">
        <v>18</v>
      </c>
      <c r="E363" s="94">
        <f>E364+E365+E366+E367</f>
        <v>7560259</v>
      </c>
      <c r="F363" s="94">
        <f>F364+F365+F366+F367</f>
        <v>7560259</v>
      </c>
      <c r="G363" s="58">
        <f>F363/E363</f>
        <v>1</v>
      </c>
      <c r="H363" s="84"/>
      <c r="I363" s="82"/>
      <c r="J363" s="83"/>
      <c r="K363" s="101"/>
      <c r="L363" s="84"/>
      <c r="M363" s="85"/>
      <c r="N363" s="22">
        <f t="shared" si="13"/>
        <v>0</v>
      </c>
    </row>
    <row r="364" spans="1:14" s="75" customFormat="1" ht="24" customHeight="1">
      <c r="A364" s="223"/>
      <c r="B364" s="283"/>
      <c r="C364" s="147"/>
      <c r="D364" s="23" t="s">
        <v>22</v>
      </c>
      <c r="E364" s="1">
        <v>7560259</v>
      </c>
      <c r="F364" s="86">
        <v>7560259</v>
      </c>
      <c r="G364" s="58">
        <f>F364/E364</f>
        <v>1</v>
      </c>
      <c r="H364" s="84"/>
      <c r="I364" s="82"/>
      <c r="J364" s="83"/>
      <c r="K364" s="101"/>
      <c r="L364" s="84"/>
      <c r="M364" s="85"/>
      <c r="N364" s="22">
        <f t="shared" si="13"/>
        <v>0</v>
      </c>
    </row>
    <row r="365" spans="1:14" s="75" customFormat="1" ht="24" customHeight="1">
      <c r="A365" s="223"/>
      <c r="B365" s="283"/>
      <c r="C365" s="147"/>
      <c r="D365" s="23" t="s">
        <v>23</v>
      </c>
      <c r="E365" s="86"/>
      <c r="F365" s="86"/>
      <c r="G365" s="58"/>
      <c r="H365" s="84"/>
      <c r="I365" s="82"/>
      <c r="J365" s="83"/>
      <c r="K365" s="101"/>
      <c r="L365" s="84"/>
      <c r="M365" s="85"/>
      <c r="N365" s="22">
        <f t="shared" si="13"/>
        <v>0</v>
      </c>
    </row>
    <row r="366" spans="1:14" s="75" customFormat="1" ht="24" customHeight="1">
      <c r="A366" s="210"/>
      <c r="B366" s="283"/>
      <c r="C366" s="147"/>
      <c r="D366" s="23" t="s">
        <v>26</v>
      </c>
      <c r="E366" s="86"/>
      <c r="F366" s="86"/>
      <c r="G366" s="58"/>
      <c r="H366" s="84"/>
      <c r="I366" s="82"/>
      <c r="J366" s="83"/>
      <c r="K366" s="101"/>
      <c r="L366" s="84"/>
      <c r="M366" s="85"/>
      <c r="N366" s="22">
        <f t="shared" si="13"/>
        <v>0</v>
      </c>
    </row>
    <row r="367" spans="1:14" s="75" customFormat="1" ht="24" customHeight="1">
      <c r="A367" s="211"/>
      <c r="B367" s="284"/>
      <c r="C367" s="148"/>
      <c r="D367" s="23" t="s">
        <v>27</v>
      </c>
      <c r="E367" s="86"/>
      <c r="F367" s="86"/>
      <c r="G367" s="58"/>
      <c r="H367" s="84"/>
      <c r="I367" s="82"/>
      <c r="J367" s="83"/>
      <c r="K367" s="101"/>
      <c r="L367" s="84"/>
      <c r="M367" s="85"/>
      <c r="N367" s="22">
        <f t="shared" si="13"/>
        <v>0</v>
      </c>
    </row>
    <row r="368" spans="1:14" s="75" customFormat="1" ht="24" customHeight="1">
      <c r="A368" s="222" t="s">
        <v>227</v>
      </c>
      <c r="B368" s="250" t="s">
        <v>228</v>
      </c>
      <c r="C368" s="234" t="s">
        <v>17</v>
      </c>
      <c r="D368" s="36" t="s">
        <v>18</v>
      </c>
      <c r="E368" s="94">
        <f>E369+E370+E371+E372</f>
        <v>4452780</v>
      </c>
      <c r="F368" s="94">
        <f>F369+F370+F371+F372</f>
        <v>4406186</v>
      </c>
      <c r="G368" s="110">
        <f>F368/E368</f>
        <v>0.9895359752783655</v>
      </c>
      <c r="H368" s="84"/>
      <c r="I368" s="82"/>
      <c r="J368" s="83"/>
      <c r="K368" s="101"/>
      <c r="L368" s="84"/>
      <c r="M368" s="85"/>
      <c r="N368" s="22">
        <f t="shared" si="13"/>
        <v>46594</v>
      </c>
    </row>
    <row r="369" spans="1:14" s="75" customFormat="1" ht="24" customHeight="1">
      <c r="A369" s="223"/>
      <c r="B369" s="175"/>
      <c r="C369" s="147"/>
      <c r="D369" s="23" t="s">
        <v>22</v>
      </c>
      <c r="E369" s="86"/>
      <c r="F369" s="86"/>
      <c r="G369" s="58"/>
      <c r="H369" s="84"/>
      <c r="I369" s="82"/>
      <c r="J369" s="83"/>
      <c r="K369" s="101"/>
      <c r="L369" s="84"/>
      <c r="M369" s="85"/>
      <c r="N369" s="22">
        <f t="shared" si="13"/>
        <v>0</v>
      </c>
    </row>
    <row r="370" spans="1:14" s="75" customFormat="1" ht="24" customHeight="1">
      <c r="A370" s="223"/>
      <c r="B370" s="175"/>
      <c r="C370" s="147"/>
      <c r="D370" s="23" t="s">
        <v>23</v>
      </c>
      <c r="E370" s="86"/>
      <c r="F370" s="86"/>
      <c r="G370" s="58"/>
      <c r="H370" s="84"/>
      <c r="I370" s="82"/>
      <c r="J370" s="83"/>
      <c r="K370" s="101"/>
      <c r="L370" s="84"/>
      <c r="M370" s="85"/>
      <c r="N370" s="22">
        <f t="shared" si="13"/>
        <v>0</v>
      </c>
    </row>
    <row r="371" spans="1:14" s="75" customFormat="1" ht="24" customHeight="1">
      <c r="A371" s="210"/>
      <c r="B371" s="175"/>
      <c r="C371" s="147"/>
      <c r="D371" s="23" t="s">
        <v>26</v>
      </c>
      <c r="E371" s="86"/>
      <c r="F371" s="86"/>
      <c r="G371" s="58"/>
      <c r="H371" s="84"/>
      <c r="I371" s="82"/>
      <c r="J371" s="83"/>
      <c r="K371" s="101"/>
      <c r="L371" s="84"/>
      <c r="M371" s="85"/>
      <c r="N371" s="22">
        <f t="shared" si="13"/>
        <v>0</v>
      </c>
    </row>
    <row r="372" spans="1:14" s="75" customFormat="1" ht="24" customHeight="1">
      <c r="A372" s="211"/>
      <c r="B372" s="176"/>
      <c r="C372" s="148"/>
      <c r="D372" s="23" t="s">
        <v>27</v>
      </c>
      <c r="E372" s="1">
        <v>4452780</v>
      </c>
      <c r="F372" s="86">
        <v>4406186</v>
      </c>
      <c r="G372" s="58">
        <f>F372/E372</f>
        <v>0.9895359752783655</v>
      </c>
      <c r="H372" s="84"/>
      <c r="I372" s="82"/>
      <c r="J372" s="83"/>
      <c r="K372" s="101"/>
      <c r="L372" s="84"/>
      <c r="M372" s="85"/>
      <c r="N372" s="22">
        <f t="shared" si="13"/>
        <v>46594</v>
      </c>
    </row>
    <row r="373" spans="1:14" s="75" customFormat="1" ht="24" customHeight="1">
      <c r="A373" s="222" t="s">
        <v>229</v>
      </c>
      <c r="B373" s="241" t="s">
        <v>230</v>
      </c>
      <c r="C373" s="234" t="s">
        <v>17</v>
      </c>
      <c r="D373" s="36" t="s">
        <v>18</v>
      </c>
      <c r="E373" s="94">
        <f>E374+E375+E376+E377</f>
        <v>5223080</v>
      </c>
      <c r="F373" s="94">
        <f>F374+F375+F376+F377</f>
        <v>3199421</v>
      </c>
      <c r="G373" s="110">
        <f>F373/E373</f>
        <v>0.6125544697764538</v>
      </c>
      <c r="H373" s="84"/>
      <c r="I373" s="82"/>
      <c r="J373" s="83"/>
      <c r="K373" s="101"/>
      <c r="L373" s="84"/>
      <c r="M373" s="85"/>
      <c r="N373" s="22">
        <f t="shared" si="13"/>
        <v>2023659</v>
      </c>
    </row>
    <row r="374" spans="1:14" s="75" customFormat="1" ht="24" customHeight="1">
      <c r="A374" s="223"/>
      <c r="B374" s="244"/>
      <c r="C374" s="147"/>
      <c r="D374" s="23" t="s">
        <v>22</v>
      </c>
      <c r="E374" s="1">
        <f>2150680</f>
        <v>2150680</v>
      </c>
      <c r="F374" s="86">
        <v>1271593</v>
      </c>
      <c r="G374" s="58">
        <f>F374/E374</f>
        <v>0.5912516041438057</v>
      </c>
      <c r="H374" s="84"/>
      <c r="I374" s="82"/>
      <c r="J374" s="83"/>
      <c r="K374" s="101"/>
      <c r="L374" s="84"/>
      <c r="M374" s="85"/>
      <c r="N374" s="22">
        <f t="shared" si="13"/>
        <v>879087</v>
      </c>
    </row>
    <row r="375" spans="1:14" s="75" customFormat="1" ht="24" customHeight="1">
      <c r="A375" s="223"/>
      <c r="B375" s="244"/>
      <c r="C375" s="147"/>
      <c r="D375" s="23" t="s">
        <v>23</v>
      </c>
      <c r="E375" s="1">
        <f>3072400</f>
        <v>3072400</v>
      </c>
      <c r="F375" s="86">
        <v>1927828</v>
      </c>
      <c r="G375" s="58">
        <f>F375/E375</f>
        <v>0.6274664757193074</v>
      </c>
      <c r="H375" s="84"/>
      <c r="I375" s="82"/>
      <c r="J375" s="83"/>
      <c r="K375" s="101"/>
      <c r="L375" s="84"/>
      <c r="M375" s="85"/>
      <c r="N375" s="22">
        <f t="shared" si="13"/>
        <v>1144572</v>
      </c>
    </row>
    <row r="376" spans="1:14" s="75" customFormat="1" ht="24" customHeight="1">
      <c r="A376" s="210"/>
      <c r="B376" s="244"/>
      <c r="C376" s="147"/>
      <c r="D376" s="23" t="s">
        <v>26</v>
      </c>
      <c r="E376" s="86"/>
      <c r="F376" s="86"/>
      <c r="G376" s="58"/>
      <c r="H376" s="84"/>
      <c r="I376" s="82"/>
      <c r="J376" s="83"/>
      <c r="K376" s="101"/>
      <c r="L376" s="84"/>
      <c r="M376" s="85"/>
      <c r="N376" s="22">
        <f t="shared" si="13"/>
        <v>0</v>
      </c>
    </row>
    <row r="377" spans="1:14" s="75" customFormat="1" ht="24" customHeight="1">
      <c r="A377" s="211"/>
      <c r="B377" s="245"/>
      <c r="C377" s="148"/>
      <c r="D377" s="23" t="s">
        <v>27</v>
      </c>
      <c r="E377" s="86"/>
      <c r="F377" s="86"/>
      <c r="G377" s="58"/>
      <c r="H377" s="84"/>
      <c r="I377" s="82"/>
      <c r="J377" s="83"/>
      <c r="K377" s="101"/>
      <c r="L377" s="84"/>
      <c r="M377" s="85"/>
      <c r="N377" s="22">
        <f t="shared" si="13"/>
        <v>0</v>
      </c>
    </row>
    <row r="378" spans="1:14" s="9" customFormat="1" ht="15">
      <c r="A378" s="291">
        <v>8</v>
      </c>
      <c r="B378" s="292" t="s">
        <v>231</v>
      </c>
      <c r="C378" s="294"/>
      <c r="D378" s="6" t="s">
        <v>18</v>
      </c>
      <c r="E378" s="7">
        <f>E383+E403</f>
        <v>350174793.18</v>
      </c>
      <c r="F378" s="7">
        <f>F383+F403</f>
        <v>135768595.29</v>
      </c>
      <c r="G378" s="7">
        <f>F378/E378*100</f>
        <v>38.77166430429245</v>
      </c>
      <c r="H378" s="306"/>
      <c r="I378" s="285"/>
      <c r="J378" s="285"/>
      <c r="K378" s="285"/>
      <c r="L378" s="288" t="s">
        <v>232</v>
      </c>
      <c r="M378" s="285"/>
      <c r="N378" s="22">
        <f t="shared" si="13"/>
        <v>214406197.89000002</v>
      </c>
    </row>
    <row r="379" spans="1:14" s="9" customFormat="1" ht="15">
      <c r="A379" s="291"/>
      <c r="B379" s="293"/>
      <c r="C379" s="294"/>
      <c r="D379" s="6" t="s">
        <v>22</v>
      </c>
      <c r="E379" s="7">
        <f aca="true" t="shared" si="15" ref="E379:F382">E384+E404</f>
        <v>196318309</v>
      </c>
      <c r="F379" s="7">
        <f t="shared" si="15"/>
        <v>50355500.63</v>
      </c>
      <c r="G379" s="7">
        <f>F379/E379*100</f>
        <v>25.649925820214765</v>
      </c>
      <c r="H379" s="307"/>
      <c r="I379" s="286"/>
      <c r="J379" s="286"/>
      <c r="K379" s="286"/>
      <c r="L379" s="289"/>
      <c r="M379" s="286"/>
      <c r="N379" s="22">
        <f t="shared" si="13"/>
        <v>145962808.37</v>
      </c>
    </row>
    <row r="380" spans="1:14" s="9" customFormat="1" ht="15">
      <c r="A380" s="291"/>
      <c r="B380" s="293"/>
      <c r="C380" s="294"/>
      <c r="D380" s="6" t="s">
        <v>23</v>
      </c>
      <c r="E380" s="7">
        <f t="shared" si="15"/>
        <v>0</v>
      </c>
      <c r="F380" s="7">
        <f t="shared" si="15"/>
        <v>0</v>
      </c>
      <c r="G380" s="7">
        <v>0</v>
      </c>
      <c r="H380" s="307"/>
      <c r="I380" s="286"/>
      <c r="J380" s="286"/>
      <c r="K380" s="286"/>
      <c r="L380" s="289"/>
      <c r="M380" s="286"/>
      <c r="N380" s="22">
        <f t="shared" si="13"/>
        <v>0</v>
      </c>
    </row>
    <row r="381" spans="1:14" s="9" customFormat="1" ht="15">
      <c r="A381" s="291"/>
      <c r="B381" s="293"/>
      <c r="C381" s="294"/>
      <c r="D381" s="6" t="s">
        <v>26</v>
      </c>
      <c r="E381" s="7">
        <f t="shared" si="15"/>
        <v>153856484.18</v>
      </c>
      <c r="F381" s="7">
        <f t="shared" si="15"/>
        <v>85413094.66</v>
      </c>
      <c r="G381" s="7">
        <f>F381/E381*100</f>
        <v>55.514783868370074</v>
      </c>
      <c r="H381" s="307"/>
      <c r="I381" s="286"/>
      <c r="J381" s="286"/>
      <c r="K381" s="286"/>
      <c r="L381" s="289"/>
      <c r="M381" s="286"/>
      <c r="N381" s="22">
        <f t="shared" si="13"/>
        <v>68443389.52000001</v>
      </c>
    </row>
    <row r="382" spans="1:14" s="9" customFormat="1" ht="15">
      <c r="A382" s="291"/>
      <c r="B382" s="293"/>
      <c r="C382" s="294"/>
      <c r="D382" s="6" t="s">
        <v>27</v>
      </c>
      <c r="E382" s="7">
        <f t="shared" si="15"/>
        <v>0</v>
      </c>
      <c r="F382" s="7">
        <f t="shared" si="15"/>
        <v>0</v>
      </c>
      <c r="G382" s="7">
        <v>0</v>
      </c>
      <c r="H382" s="308"/>
      <c r="I382" s="287"/>
      <c r="J382" s="287"/>
      <c r="K382" s="287"/>
      <c r="L382" s="290"/>
      <c r="M382" s="287"/>
      <c r="N382" s="22">
        <f t="shared" si="13"/>
        <v>0</v>
      </c>
    </row>
    <row r="383" spans="1:14" s="5" customFormat="1" ht="15">
      <c r="A383" s="222" t="s">
        <v>233</v>
      </c>
      <c r="B383" s="295" t="s">
        <v>234</v>
      </c>
      <c r="C383" s="296"/>
      <c r="D383" s="6" t="s">
        <v>18</v>
      </c>
      <c r="E383" s="7">
        <f>E384+E385+E386+E387</f>
        <v>332373870.18</v>
      </c>
      <c r="F383" s="7">
        <f>F384+F385+F386+F387</f>
        <v>123018334.75</v>
      </c>
      <c r="G383" s="8">
        <f>F383/E383*100</f>
        <v>37.01203547781248</v>
      </c>
      <c r="H383" s="297"/>
      <c r="I383" s="300"/>
      <c r="J383" s="300"/>
      <c r="K383" s="303"/>
      <c r="L383" s="288" t="s">
        <v>232</v>
      </c>
      <c r="M383" s="285"/>
      <c r="N383" s="22">
        <f t="shared" si="13"/>
        <v>209355535.43</v>
      </c>
    </row>
    <row r="384" spans="1:14" s="5" customFormat="1" ht="15">
      <c r="A384" s="223"/>
      <c r="B384" s="295"/>
      <c r="C384" s="296"/>
      <c r="D384" s="2" t="s">
        <v>22</v>
      </c>
      <c r="E384" s="3">
        <f>E389+E394+E399</f>
        <v>178517386</v>
      </c>
      <c r="F384" s="3">
        <f>F389+F394+F399</f>
        <v>37605240.09</v>
      </c>
      <c r="G384" s="4">
        <f aca="true" t="shared" si="16" ref="G384:G391">F384/E384*100</f>
        <v>21.06530962199951</v>
      </c>
      <c r="H384" s="298"/>
      <c r="I384" s="301"/>
      <c r="J384" s="301"/>
      <c r="K384" s="304"/>
      <c r="L384" s="289"/>
      <c r="M384" s="286"/>
      <c r="N384" s="22">
        <f t="shared" si="13"/>
        <v>140912145.91</v>
      </c>
    </row>
    <row r="385" spans="1:14" s="5" customFormat="1" ht="15">
      <c r="A385" s="223"/>
      <c r="B385" s="295"/>
      <c r="C385" s="296"/>
      <c r="D385" s="2" t="s">
        <v>23</v>
      </c>
      <c r="E385" s="3">
        <f aca="true" t="shared" si="17" ref="E385:F387">E390+E395+E400</f>
        <v>0</v>
      </c>
      <c r="F385" s="3">
        <f t="shared" si="17"/>
        <v>0</v>
      </c>
      <c r="G385" s="4">
        <v>0</v>
      </c>
      <c r="H385" s="298"/>
      <c r="I385" s="301"/>
      <c r="J385" s="301"/>
      <c r="K385" s="304"/>
      <c r="L385" s="289"/>
      <c r="M385" s="286"/>
      <c r="N385" s="22">
        <f t="shared" si="13"/>
        <v>0</v>
      </c>
    </row>
    <row r="386" spans="1:14" s="5" customFormat="1" ht="15">
      <c r="A386" s="210"/>
      <c r="B386" s="295"/>
      <c r="C386" s="296"/>
      <c r="D386" s="2" t="s">
        <v>26</v>
      </c>
      <c r="E386" s="3">
        <f t="shared" si="17"/>
        <v>153856484.18</v>
      </c>
      <c r="F386" s="3">
        <f t="shared" si="17"/>
        <v>85413094.66</v>
      </c>
      <c r="G386" s="4">
        <f t="shared" si="16"/>
        <v>55.514783868370074</v>
      </c>
      <c r="H386" s="298"/>
      <c r="I386" s="301"/>
      <c r="J386" s="301"/>
      <c r="K386" s="304"/>
      <c r="L386" s="289"/>
      <c r="M386" s="286"/>
      <c r="N386" s="22">
        <f t="shared" si="13"/>
        <v>68443389.52000001</v>
      </c>
    </row>
    <row r="387" spans="1:14" s="5" customFormat="1" ht="15">
      <c r="A387" s="211"/>
      <c r="B387" s="295"/>
      <c r="C387" s="296"/>
      <c r="D387" s="2" t="s">
        <v>27</v>
      </c>
      <c r="E387" s="3">
        <f t="shared" si="17"/>
        <v>0</v>
      </c>
      <c r="F387" s="3">
        <f t="shared" si="17"/>
        <v>0</v>
      </c>
      <c r="G387" s="4">
        <v>0</v>
      </c>
      <c r="H387" s="299"/>
      <c r="I387" s="302"/>
      <c r="J387" s="302"/>
      <c r="K387" s="305"/>
      <c r="L387" s="290"/>
      <c r="M387" s="287"/>
      <c r="N387" s="22">
        <f t="shared" si="13"/>
        <v>0</v>
      </c>
    </row>
    <row r="388" spans="1:14" s="5" customFormat="1" ht="15" customHeight="1">
      <c r="A388" s="222" t="s">
        <v>235</v>
      </c>
      <c r="B388" s="295" t="s">
        <v>236</v>
      </c>
      <c r="C388" s="296" t="s">
        <v>237</v>
      </c>
      <c r="D388" s="6" t="s">
        <v>18</v>
      </c>
      <c r="E388" s="7">
        <f>E389+E390+E391+E392</f>
        <v>177987500</v>
      </c>
      <c r="F388" s="7">
        <f>F389+F390+F391+F392</f>
        <v>61563324.86</v>
      </c>
      <c r="G388" s="8">
        <f t="shared" si="16"/>
        <v>34.58856653416672</v>
      </c>
      <c r="H388" s="309" t="s">
        <v>238</v>
      </c>
      <c r="I388" s="300">
        <v>37.7</v>
      </c>
      <c r="J388" s="300">
        <v>5.35</v>
      </c>
      <c r="K388" s="303">
        <f>J388/I388*100</f>
        <v>14.190981432360742</v>
      </c>
      <c r="L388" s="312" t="s">
        <v>239</v>
      </c>
      <c r="M388" s="309" t="s">
        <v>240</v>
      </c>
      <c r="N388" s="22">
        <f t="shared" si="13"/>
        <v>116424175.14</v>
      </c>
    </row>
    <row r="389" spans="1:14" s="5" customFormat="1" ht="15">
      <c r="A389" s="223"/>
      <c r="B389" s="295"/>
      <c r="C389" s="296"/>
      <c r="D389" s="2" t="s">
        <v>22</v>
      </c>
      <c r="E389" s="3">
        <v>53237500</v>
      </c>
      <c r="F389" s="3">
        <v>5256714.38</v>
      </c>
      <c r="G389" s="4">
        <f t="shared" si="16"/>
        <v>9.874081953510213</v>
      </c>
      <c r="H389" s="310"/>
      <c r="I389" s="301"/>
      <c r="J389" s="301"/>
      <c r="K389" s="304"/>
      <c r="L389" s="313"/>
      <c r="M389" s="310"/>
      <c r="N389" s="22">
        <f t="shared" si="13"/>
        <v>47980785.62</v>
      </c>
    </row>
    <row r="390" spans="1:14" s="5" customFormat="1" ht="15">
      <c r="A390" s="223"/>
      <c r="B390" s="295"/>
      <c r="C390" s="296"/>
      <c r="D390" s="2" t="s">
        <v>23</v>
      </c>
      <c r="E390" s="3">
        <v>0</v>
      </c>
      <c r="F390" s="3">
        <v>0</v>
      </c>
      <c r="G390" s="3">
        <v>0</v>
      </c>
      <c r="H390" s="310"/>
      <c r="I390" s="301"/>
      <c r="J390" s="301"/>
      <c r="K390" s="304"/>
      <c r="L390" s="313"/>
      <c r="M390" s="310"/>
      <c r="N390" s="22">
        <f t="shared" si="13"/>
        <v>0</v>
      </c>
    </row>
    <row r="391" spans="1:14" s="5" customFormat="1" ht="15">
      <c r="A391" s="210"/>
      <c r="B391" s="295"/>
      <c r="C391" s="296"/>
      <c r="D391" s="2" t="s">
        <v>26</v>
      </c>
      <c r="E391" s="3">
        <v>124750000</v>
      </c>
      <c r="F391" s="3">
        <v>56306610.48</v>
      </c>
      <c r="G391" s="4">
        <f t="shared" si="16"/>
        <v>45.135559503006014</v>
      </c>
      <c r="H391" s="310"/>
      <c r="I391" s="301"/>
      <c r="J391" s="301"/>
      <c r="K391" s="304"/>
      <c r="L391" s="313"/>
      <c r="M391" s="310"/>
      <c r="N391" s="22">
        <f t="shared" si="13"/>
        <v>68443389.52000001</v>
      </c>
    </row>
    <row r="392" spans="1:14" s="5" customFormat="1" ht="15">
      <c r="A392" s="211"/>
      <c r="B392" s="295"/>
      <c r="C392" s="296"/>
      <c r="D392" s="2" t="s">
        <v>27</v>
      </c>
      <c r="E392" s="3">
        <v>0</v>
      </c>
      <c r="F392" s="3">
        <v>0</v>
      </c>
      <c r="G392" s="3">
        <v>0</v>
      </c>
      <c r="H392" s="311"/>
      <c r="I392" s="302"/>
      <c r="J392" s="302"/>
      <c r="K392" s="305"/>
      <c r="L392" s="314"/>
      <c r="M392" s="311"/>
      <c r="N392" s="22">
        <f aca="true" t="shared" si="18" ref="N392:N432">E392-F392</f>
        <v>0</v>
      </c>
    </row>
    <row r="393" spans="1:14" s="5" customFormat="1" ht="15" customHeight="1">
      <c r="A393" s="222" t="s">
        <v>241</v>
      </c>
      <c r="B393" s="315" t="s">
        <v>242</v>
      </c>
      <c r="C393" s="318" t="s">
        <v>237</v>
      </c>
      <c r="D393" s="6" t="s">
        <v>18</v>
      </c>
      <c r="E393" s="7">
        <f>E394+E395+E396+E397</f>
        <v>134052820.46000001</v>
      </c>
      <c r="F393" s="7">
        <f>F394+F395+F396+F397</f>
        <v>42920955.05</v>
      </c>
      <c r="G393" s="8">
        <f>F393/E393*100</f>
        <v>32.017942556312846</v>
      </c>
      <c r="H393" s="309" t="s">
        <v>243</v>
      </c>
      <c r="I393" s="321">
        <v>74.7</v>
      </c>
      <c r="J393" s="300">
        <v>2.47</v>
      </c>
      <c r="K393" s="303">
        <f>J393/I393*100</f>
        <v>3.3065595716198124</v>
      </c>
      <c r="L393" s="312" t="s">
        <v>239</v>
      </c>
      <c r="M393" s="309" t="s">
        <v>244</v>
      </c>
      <c r="N393" s="22">
        <f t="shared" si="18"/>
        <v>91131865.41000001</v>
      </c>
    </row>
    <row r="394" spans="1:14" s="5" customFormat="1" ht="15">
      <c r="A394" s="223"/>
      <c r="B394" s="316"/>
      <c r="C394" s="319"/>
      <c r="D394" s="2" t="s">
        <v>22</v>
      </c>
      <c r="E394" s="3">
        <v>104946336.28</v>
      </c>
      <c r="F394" s="3">
        <v>13814470.87</v>
      </c>
      <c r="G394" s="4">
        <f>F394/E394*100</f>
        <v>13.163366497275877</v>
      </c>
      <c r="H394" s="310"/>
      <c r="I394" s="322"/>
      <c r="J394" s="301"/>
      <c r="K394" s="304"/>
      <c r="L394" s="313"/>
      <c r="M394" s="310"/>
      <c r="N394" s="22">
        <f t="shared" si="18"/>
        <v>91131865.41</v>
      </c>
    </row>
    <row r="395" spans="1:14" s="5" customFormat="1" ht="15">
      <c r="A395" s="223"/>
      <c r="B395" s="316"/>
      <c r="C395" s="319"/>
      <c r="D395" s="2" t="s">
        <v>23</v>
      </c>
      <c r="E395" s="3">
        <v>0</v>
      </c>
      <c r="F395" s="3">
        <v>0</v>
      </c>
      <c r="G395" s="3">
        <v>0</v>
      </c>
      <c r="H395" s="310"/>
      <c r="I395" s="322"/>
      <c r="J395" s="301"/>
      <c r="K395" s="304"/>
      <c r="L395" s="313"/>
      <c r="M395" s="310"/>
      <c r="N395" s="22">
        <f t="shared" si="18"/>
        <v>0</v>
      </c>
    </row>
    <row r="396" spans="1:14" s="5" customFormat="1" ht="15">
      <c r="A396" s="210"/>
      <c r="B396" s="316"/>
      <c r="C396" s="319"/>
      <c r="D396" s="2" t="s">
        <v>26</v>
      </c>
      <c r="E396" s="3">
        <v>29106484.18</v>
      </c>
      <c r="F396" s="3">
        <v>29106484.18</v>
      </c>
      <c r="G396" s="4">
        <f>F396/E396*100</f>
        <v>100</v>
      </c>
      <c r="H396" s="310"/>
      <c r="I396" s="322"/>
      <c r="J396" s="301"/>
      <c r="K396" s="304"/>
      <c r="L396" s="313"/>
      <c r="M396" s="310"/>
      <c r="N396" s="22">
        <f t="shared" si="18"/>
        <v>0</v>
      </c>
    </row>
    <row r="397" spans="1:14" s="5" customFormat="1" ht="33" customHeight="1">
      <c r="A397" s="211"/>
      <c r="B397" s="317"/>
      <c r="C397" s="320"/>
      <c r="D397" s="2" t="s">
        <v>27</v>
      </c>
      <c r="E397" s="3">
        <v>0</v>
      </c>
      <c r="F397" s="3">
        <v>0</v>
      </c>
      <c r="G397" s="3">
        <v>0</v>
      </c>
      <c r="H397" s="311"/>
      <c r="I397" s="323"/>
      <c r="J397" s="302"/>
      <c r="K397" s="305"/>
      <c r="L397" s="314"/>
      <c r="M397" s="311"/>
      <c r="N397" s="22">
        <f t="shared" si="18"/>
        <v>0</v>
      </c>
    </row>
    <row r="398" spans="1:14" s="5" customFormat="1" ht="15" customHeight="1">
      <c r="A398" s="222" t="s">
        <v>245</v>
      </c>
      <c r="B398" s="315" t="s">
        <v>246</v>
      </c>
      <c r="C398" s="318" t="s">
        <v>237</v>
      </c>
      <c r="D398" s="6" t="s">
        <v>18</v>
      </c>
      <c r="E398" s="7">
        <f>E399+E400+E401+E402</f>
        <v>20333549.72</v>
      </c>
      <c r="F398" s="7">
        <f>F399+F400+F401+F402</f>
        <v>18534054.84</v>
      </c>
      <c r="G398" s="8">
        <f>F398/E398*100</f>
        <v>91.15011936046747</v>
      </c>
      <c r="H398" s="309" t="s">
        <v>247</v>
      </c>
      <c r="I398" s="321">
        <v>75</v>
      </c>
      <c r="J398" s="300">
        <v>75</v>
      </c>
      <c r="K398" s="303">
        <f>J398/I398*100</f>
        <v>100</v>
      </c>
      <c r="L398" s="312" t="s">
        <v>248</v>
      </c>
      <c r="M398" s="309" t="s">
        <v>244</v>
      </c>
      <c r="N398" s="22">
        <f t="shared" si="18"/>
        <v>1799494.879999999</v>
      </c>
    </row>
    <row r="399" spans="1:14" s="5" customFormat="1" ht="15">
      <c r="A399" s="223"/>
      <c r="B399" s="316"/>
      <c r="C399" s="319"/>
      <c r="D399" s="2" t="s">
        <v>22</v>
      </c>
      <c r="E399" s="111">
        <f>17795886+2537663.72</f>
        <v>20333549.72</v>
      </c>
      <c r="F399" s="3">
        <f>14464582.48+2542463.88+1527008.48</f>
        <v>18534054.84</v>
      </c>
      <c r="G399" s="4">
        <f>F399/E399*100</f>
        <v>91.15011936046747</v>
      </c>
      <c r="H399" s="310"/>
      <c r="I399" s="322"/>
      <c r="J399" s="301"/>
      <c r="K399" s="304"/>
      <c r="L399" s="313"/>
      <c r="M399" s="310"/>
      <c r="N399" s="22">
        <f t="shared" si="18"/>
        <v>1799494.879999999</v>
      </c>
    </row>
    <row r="400" spans="1:14" s="5" customFormat="1" ht="15">
      <c r="A400" s="223"/>
      <c r="B400" s="316"/>
      <c r="C400" s="319"/>
      <c r="D400" s="2" t="s">
        <v>23</v>
      </c>
      <c r="E400" s="3"/>
      <c r="F400" s="3"/>
      <c r="G400" s="3">
        <v>0</v>
      </c>
      <c r="H400" s="310"/>
      <c r="I400" s="322"/>
      <c r="J400" s="301"/>
      <c r="K400" s="304"/>
      <c r="L400" s="313"/>
      <c r="M400" s="310"/>
      <c r="N400" s="22">
        <f t="shared" si="18"/>
        <v>0</v>
      </c>
    </row>
    <row r="401" spans="1:14" s="5" customFormat="1" ht="15">
      <c r="A401" s="210"/>
      <c r="B401" s="316"/>
      <c r="C401" s="319"/>
      <c r="D401" s="2" t="s">
        <v>26</v>
      </c>
      <c r="E401" s="3"/>
      <c r="F401" s="3"/>
      <c r="G401" s="4">
        <v>0</v>
      </c>
      <c r="H401" s="310"/>
      <c r="I401" s="322"/>
      <c r="J401" s="301"/>
      <c r="K401" s="304"/>
      <c r="L401" s="313"/>
      <c r="M401" s="310"/>
      <c r="N401" s="22">
        <f t="shared" si="18"/>
        <v>0</v>
      </c>
    </row>
    <row r="402" spans="1:14" s="5" customFormat="1" ht="33" customHeight="1">
      <c r="A402" s="211"/>
      <c r="B402" s="317"/>
      <c r="C402" s="320"/>
      <c r="D402" s="2" t="s">
        <v>27</v>
      </c>
      <c r="E402" s="3"/>
      <c r="F402" s="3"/>
      <c r="G402" s="3">
        <v>0</v>
      </c>
      <c r="H402" s="311"/>
      <c r="I402" s="323"/>
      <c r="J402" s="302"/>
      <c r="K402" s="305"/>
      <c r="L402" s="314"/>
      <c r="M402" s="311"/>
      <c r="N402" s="22">
        <f t="shared" si="18"/>
        <v>0</v>
      </c>
    </row>
    <row r="403" spans="1:14" s="9" customFormat="1" ht="15" customHeight="1">
      <c r="A403" s="222" t="s">
        <v>249</v>
      </c>
      <c r="B403" s="324" t="s">
        <v>250</v>
      </c>
      <c r="C403" s="318" t="s">
        <v>237</v>
      </c>
      <c r="D403" s="6" t="s">
        <v>18</v>
      </c>
      <c r="E403" s="7">
        <f>E404+E405+E406+E407</f>
        <v>17800923</v>
      </c>
      <c r="F403" s="7">
        <f>F404+F405+F406+F407</f>
        <v>12750260.54</v>
      </c>
      <c r="G403" s="8">
        <f>F403/E403*100</f>
        <v>71.62696305129795</v>
      </c>
      <c r="H403" s="309" t="s">
        <v>251</v>
      </c>
      <c r="I403" s="321">
        <v>100</v>
      </c>
      <c r="J403" s="300">
        <v>75</v>
      </c>
      <c r="K403" s="303">
        <f>J403/I403*100</f>
        <v>75</v>
      </c>
      <c r="L403" s="312" t="s">
        <v>248</v>
      </c>
      <c r="M403" s="129" t="s">
        <v>276</v>
      </c>
      <c r="N403" s="22">
        <f t="shared" si="18"/>
        <v>5050662.460000001</v>
      </c>
    </row>
    <row r="404" spans="1:14" s="5" customFormat="1" ht="15">
      <c r="A404" s="223"/>
      <c r="B404" s="325"/>
      <c r="C404" s="319"/>
      <c r="D404" s="2" t="s">
        <v>22</v>
      </c>
      <c r="E404" s="3">
        <f aca="true" t="shared" si="19" ref="E404:F406">E409+E414+E419+E424+E429</f>
        <v>17800923</v>
      </c>
      <c r="F404" s="3">
        <f t="shared" si="19"/>
        <v>12750260.54</v>
      </c>
      <c r="G404" s="4">
        <f>F404/E404*100</f>
        <v>71.62696305129795</v>
      </c>
      <c r="H404" s="310"/>
      <c r="I404" s="322"/>
      <c r="J404" s="301"/>
      <c r="K404" s="304"/>
      <c r="L404" s="313"/>
      <c r="M404" s="246"/>
      <c r="N404" s="22">
        <f t="shared" si="18"/>
        <v>5050662.460000001</v>
      </c>
    </row>
    <row r="405" spans="1:14" s="5" customFormat="1" ht="15">
      <c r="A405" s="223"/>
      <c r="B405" s="325"/>
      <c r="C405" s="319"/>
      <c r="D405" s="2" t="s">
        <v>23</v>
      </c>
      <c r="E405" s="3">
        <f t="shared" si="19"/>
        <v>0</v>
      </c>
      <c r="F405" s="3">
        <f t="shared" si="19"/>
        <v>0</v>
      </c>
      <c r="G405" s="3">
        <v>0</v>
      </c>
      <c r="H405" s="310"/>
      <c r="I405" s="322"/>
      <c r="J405" s="301"/>
      <c r="K405" s="304"/>
      <c r="L405" s="313"/>
      <c r="M405" s="246"/>
      <c r="N405" s="22">
        <f t="shared" si="18"/>
        <v>0</v>
      </c>
    </row>
    <row r="406" spans="1:14" s="5" customFormat="1" ht="15">
      <c r="A406" s="210"/>
      <c r="B406" s="325"/>
      <c r="C406" s="319"/>
      <c r="D406" s="2" t="s">
        <v>26</v>
      </c>
      <c r="E406" s="3">
        <f t="shared" si="19"/>
        <v>0</v>
      </c>
      <c r="F406" s="3">
        <f t="shared" si="19"/>
        <v>0</v>
      </c>
      <c r="G406" s="4">
        <v>0</v>
      </c>
      <c r="H406" s="310"/>
      <c r="I406" s="322"/>
      <c r="J406" s="301"/>
      <c r="K406" s="304"/>
      <c r="L406" s="313"/>
      <c r="M406" s="246"/>
      <c r="N406" s="22">
        <f t="shared" si="18"/>
        <v>0</v>
      </c>
    </row>
    <row r="407" spans="1:14" s="5" customFormat="1" ht="33" customHeight="1">
      <c r="A407" s="211"/>
      <c r="B407" s="326"/>
      <c r="C407" s="320"/>
      <c r="D407" s="2" t="s">
        <v>27</v>
      </c>
      <c r="E407" s="3"/>
      <c r="F407" s="3"/>
      <c r="G407" s="3">
        <v>0</v>
      </c>
      <c r="H407" s="311"/>
      <c r="I407" s="323"/>
      <c r="J407" s="302"/>
      <c r="K407" s="305"/>
      <c r="L407" s="314"/>
      <c r="M407" s="247"/>
      <c r="N407" s="22">
        <f t="shared" si="18"/>
        <v>0</v>
      </c>
    </row>
    <row r="408" spans="1:14" s="5" customFormat="1" ht="15" customHeight="1">
      <c r="A408" s="222" t="s">
        <v>252</v>
      </c>
      <c r="B408" s="315" t="s">
        <v>253</v>
      </c>
      <c r="C408" s="318" t="s">
        <v>237</v>
      </c>
      <c r="D408" s="6" t="s">
        <v>18</v>
      </c>
      <c r="E408" s="7">
        <f>E409+E410+E411+E412</f>
        <v>4392545</v>
      </c>
      <c r="F408" s="7">
        <f>F409+F410+F411+F412</f>
        <v>2361342</v>
      </c>
      <c r="G408" s="8">
        <f>F408/E408*100</f>
        <v>53.757946702879536</v>
      </c>
      <c r="H408" s="309"/>
      <c r="I408" s="321"/>
      <c r="J408" s="300"/>
      <c r="K408" s="303"/>
      <c r="L408" s="312"/>
      <c r="M408" s="285"/>
      <c r="N408" s="22">
        <f t="shared" si="18"/>
        <v>2031203</v>
      </c>
    </row>
    <row r="409" spans="1:14" s="5" customFormat="1" ht="15">
      <c r="A409" s="223"/>
      <c r="B409" s="316"/>
      <c r="C409" s="319"/>
      <c r="D409" s="2" t="s">
        <v>22</v>
      </c>
      <c r="E409" s="111">
        <v>4392545</v>
      </c>
      <c r="F409" s="3">
        <v>2361342</v>
      </c>
      <c r="G409" s="4">
        <f>F409/E409*100</f>
        <v>53.757946702879536</v>
      </c>
      <c r="H409" s="310"/>
      <c r="I409" s="322"/>
      <c r="J409" s="301"/>
      <c r="K409" s="304"/>
      <c r="L409" s="313"/>
      <c r="M409" s="286"/>
      <c r="N409" s="22">
        <f t="shared" si="18"/>
        <v>2031203</v>
      </c>
    </row>
    <row r="410" spans="1:14" s="5" customFormat="1" ht="15">
      <c r="A410" s="223"/>
      <c r="B410" s="316"/>
      <c r="C410" s="319"/>
      <c r="D410" s="2" t="s">
        <v>23</v>
      </c>
      <c r="E410" s="3"/>
      <c r="F410" s="3"/>
      <c r="G410" s="3">
        <v>0</v>
      </c>
      <c r="H410" s="310"/>
      <c r="I410" s="322"/>
      <c r="J410" s="301"/>
      <c r="K410" s="304"/>
      <c r="L410" s="313"/>
      <c r="M410" s="286"/>
      <c r="N410" s="22">
        <f t="shared" si="18"/>
        <v>0</v>
      </c>
    </row>
    <row r="411" spans="1:14" s="5" customFormat="1" ht="15">
      <c r="A411" s="210"/>
      <c r="B411" s="316"/>
      <c r="C411" s="319"/>
      <c r="D411" s="2" t="s">
        <v>26</v>
      </c>
      <c r="E411" s="3"/>
      <c r="F411" s="3"/>
      <c r="G411" s="4">
        <v>0</v>
      </c>
      <c r="H411" s="310"/>
      <c r="I411" s="322"/>
      <c r="J411" s="301"/>
      <c r="K411" s="304"/>
      <c r="L411" s="313"/>
      <c r="M411" s="286"/>
      <c r="N411" s="22">
        <f t="shared" si="18"/>
        <v>0</v>
      </c>
    </row>
    <row r="412" spans="1:14" s="5" customFormat="1" ht="33" customHeight="1">
      <c r="A412" s="211"/>
      <c r="B412" s="317"/>
      <c r="C412" s="320"/>
      <c r="D412" s="2" t="s">
        <v>27</v>
      </c>
      <c r="E412" s="3"/>
      <c r="F412" s="3"/>
      <c r="G412" s="3">
        <v>0</v>
      </c>
      <c r="H412" s="311"/>
      <c r="I412" s="323"/>
      <c r="J412" s="302"/>
      <c r="K412" s="305"/>
      <c r="L412" s="314"/>
      <c r="M412" s="287"/>
      <c r="N412" s="22">
        <f t="shared" si="18"/>
        <v>0</v>
      </c>
    </row>
    <row r="413" spans="1:14" s="5" customFormat="1" ht="15" customHeight="1">
      <c r="A413" s="222" t="s">
        <v>254</v>
      </c>
      <c r="B413" s="315" t="s">
        <v>255</v>
      </c>
      <c r="C413" s="318" t="s">
        <v>237</v>
      </c>
      <c r="D413" s="6" t="s">
        <v>18</v>
      </c>
      <c r="E413" s="7">
        <f>E414+E415+E416+E417</f>
        <v>9875761.75</v>
      </c>
      <c r="F413" s="7">
        <f>F414+F415+F416+F417</f>
        <v>6898255.79</v>
      </c>
      <c r="G413" s="8">
        <f>F413/E413*100</f>
        <v>69.85036663121201</v>
      </c>
      <c r="H413" s="309"/>
      <c r="I413" s="321"/>
      <c r="J413" s="300"/>
      <c r="K413" s="303"/>
      <c r="L413" s="312"/>
      <c r="M413" s="285"/>
      <c r="N413" s="22">
        <f t="shared" si="18"/>
        <v>2977505.96</v>
      </c>
    </row>
    <row r="414" spans="1:14" s="5" customFormat="1" ht="15">
      <c r="A414" s="223"/>
      <c r="B414" s="316"/>
      <c r="C414" s="319"/>
      <c r="D414" s="2" t="s">
        <v>22</v>
      </c>
      <c r="E414" s="111">
        <v>9875761.75</v>
      </c>
      <c r="F414" s="3">
        <v>6898255.79</v>
      </c>
      <c r="G414" s="4">
        <f>F414/E414*100</f>
        <v>69.85036663121201</v>
      </c>
      <c r="H414" s="310"/>
      <c r="I414" s="322"/>
      <c r="J414" s="301"/>
      <c r="K414" s="304"/>
      <c r="L414" s="313"/>
      <c r="M414" s="286"/>
      <c r="N414" s="22">
        <f t="shared" si="18"/>
        <v>2977505.96</v>
      </c>
    </row>
    <row r="415" spans="1:14" s="5" customFormat="1" ht="15">
      <c r="A415" s="223"/>
      <c r="B415" s="316"/>
      <c r="C415" s="319"/>
      <c r="D415" s="2" t="s">
        <v>23</v>
      </c>
      <c r="E415" s="3"/>
      <c r="F415" s="3"/>
      <c r="G415" s="3">
        <v>0</v>
      </c>
      <c r="H415" s="310"/>
      <c r="I415" s="322"/>
      <c r="J415" s="301"/>
      <c r="K415" s="304"/>
      <c r="L415" s="313"/>
      <c r="M415" s="286"/>
      <c r="N415" s="22">
        <f t="shared" si="18"/>
        <v>0</v>
      </c>
    </row>
    <row r="416" spans="1:14" s="5" customFormat="1" ht="15">
      <c r="A416" s="210"/>
      <c r="B416" s="316"/>
      <c r="C416" s="319"/>
      <c r="D416" s="2" t="s">
        <v>26</v>
      </c>
      <c r="E416" s="3"/>
      <c r="F416" s="3"/>
      <c r="G416" s="4">
        <v>0</v>
      </c>
      <c r="H416" s="310"/>
      <c r="I416" s="322"/>
      <c r="J416" s="301"/>
      <c r="K416" s="304"/>
      <c r="L416" s="313"/>
      <c r="M416" s="286"/>
      <c r="N416" s="22">
        <f t="shared" si="18"/>
        <v>0</v>
      </c>
    </row>
    <row r="417" spans="1:14" s="5" customFormat="1" ht="33" customHeight="1">
      <c r="A417" s="211"/>
      <c r="B417" s="317"/>
      <c r="C417" s="320"/>
      <c r="D417" s="2" t="s">
        <v>27</v>
      </c>
      <c r="E417" s="3"/>
      <c r="F417" s="3"/>
      <c r="G417" s="3">
        <v>0</v>
      </c>
      <c r="H417" s="311"/>
      <c r="I417" s="323"/>
      <c r="J417" s="302"/>
      <c r="K417" s="305"/>
      <c r="L417" s="314"/>
      <c r="M417" s="287"/>
      <c r="N417" s="22">
        <f t="shared" si="18"/>
        <v>0</v>
      </c>
    </row>
    <row r="418" spans="1:14" s="5" customFormat="1" ht="15" customHeight="1" hidden="1">
      <c r="A418" s="222" t="s">
        <v>256</v>
      </c>
      <c r="B418" s="315" t="s">
        <v>257</v>
      </c>
      <c r="C418" s="318" t="s">
        <v>237</v>
      </c>
      <c r="D418" s="2" t="s">
        <v>18</v>
      </c>
      <c r="E418" s="3">
        <f>E419+E420+E421+E422</f>
        <v>0</v>
      </c>
      <c r="F418" s="3">
        <f>F419+F420+F421+F422</f>
        <v>0</v>
      </c>
      <c r="G418" s="4">
        <v>0</v>
      </c>
      <c r="H418" s="309"/>
      <c r="I418" s="321"/>
      <c r="J418" s="300"/>
      <c r="K418" s="303"/>
      <c r="L418" s="312"/>
      <c r="M418" s="285"/>
      <c r="N418" s="22">
        <f t="shared" si="18"/>
        <v>0</v>
      </c>
    </row>
    <row r="419" spans="1:14" s="5" customFormat="1" ht="15" hidden="1">
      <c r="A419" s="223"/>
      <c r="B419" s="316"/>
      <c r="C419" s="319"/>
      <c r="D419" s="2" t="s">
        <v>22</v>
      </c>
      <c r="E419" s="1">
        <v>0</v>
      </c>
      <c r="F419" s="3"/>
      <c r="G419" s="4">
        <v>0</v>
      </c>
      <c r="H419" s="310"/>
      <c r="I419" s="322"/>
      <c r="J419" s="301"/>
      <c r="K419" s="304"/>
      <c r="L419" s="313"/>
      <c r="M419" s="286"/>
      <c r="N419" s="22">
        <f t="shared" si="18"/>
        <v>0</v>
      </c>
    </row>
    <row r="420" spans="1:14" s="5" customFormat="1" ht="15" hidden="1">
      <c r="A420" s="223"/>
      <c r="B420" s="316"/>
      <c r="C420" s="319"/>
      <c r="D420" s="2" t="s">
        <v>23</v>
      </c>
      <c r="E420" s="3"/>
      <c r="F420" s="3"/>
      <c r="G420" s="3">
        <v>0</v>
      </c>
      <c r="H420" s="310"/>
      <c r="I420" s="322"/>
      <c r="J420" s="301"/>
      <c r="K420" s="304"/>
      <c r="L420" s="313"/>
      <c r="M420" s="286"/>
      <c r="N420" s="22">
        <f t="shared" si="18"/>
        <v>0</v>
      </c>
    </row>
    <row r="421" spans="1:14" s="5" customFormat="1" ht="15" hidden="1">
      <c r="A421" s="210"/>
      <c r="B421" s="316"/>
      <c r="C421" s="319"/>
      <c r="D421" s="2" t="s">
        <v>26</v>
      </c>
      <c r="E421" s="3"/>
      <c r="F421" s="3"/>
      <c r="G421" s="4">
        <v>0</v>
      </c>
      <c r="H421" s="310"/>
      <c r="I421" s="322"/>
      <c r="J421" s="301"/>
      <c r="K421" s="304"/>
      <c r="L421" s="313"/>
      <c r="M421" s="286"/>
      <c r="N421" s="22">
        <f t="shared" si="18"/>
        <v>0</v>
      </c>
    </row>
    <row r="422" spans="1:14" s="5" customFormat="1" ht="33" customHeight="1" hidden="1">
      <c r="A422" s="211"/>
      <c r="B422" s="317"/>
      <c r="C422" s="320"/>
      <c r="D422" s="2" t="s">
        <v>27</v>
      </c>
      <c r="E422" s="3"/>
      <c r="F422" s="3"/>
      <c r="G422" s="3">
        <v>0</v>
      </c>
      <c r="H422" s="311"/>
      <c r="I422" s="323"/>
      <c r="J422" s="302"/>
      <c r="K422" s="305"/>
      <c r="L422" s="314"/>
      <c r="M422" s="287"/>
      <c r="N422" s="22">
        <f t="shared" si="18"/>
        <v>0</v>
      </c>
    </row>
    <row r="423" spans="1:14" s="5" customFormat="1" ht="15" customHeight="1">
      <c r="A423" s="222" t="s">
        <v>258</v>
      </c>
      <c r="B423" s="315" t="s">
        <v>259</v>
      </c>
      <c r="C423" s="318" t="s">
        <v>237</v>
      </c>
      <c r="D423" s="6" t="s">
        <v>18</v>
      </c>
      <c r="E423" s="7">
        <f>E424+E425+E426+E427</f>
        <v>3532616.25</v>
      </c>
      <c r="F423" s="7">
        <f>F424+F425+F426+F427</f>
        <v>3490662.75</v>
      </c>
      <c r="G423" s="8">
        <f>F423/E423*100</f>
        <v>98.8123957704152</v>
      </c>
      <c r="H423" s="309"/>
      <c r="I423" s="321"/>
      <c r="J423" s="300"/>
      <c r="K423" s="303"/>
      <c r="L423" s="312"/>
      <c r="M423" s="285"/>
      <c r="N423" s="22">
        <f t="shared" si="18"/>
        <v>41953.5</v>
      </c>
    </row>
    <row r="424" spans="1:14" s="5" customFormat="1" ht="15">
      <c r="A424" s="223"/>
      <c r="B424" s="316"/>
      <c r="C424" s="319"/>
      <c r="D424" s="2" t="s">
        <v>22</v>
      </c>
      <c r="E424" s="111">
        <v>3532616.25</v>
      </c>
      <c r="F424" s="3">
        <v>3490662.75</v>
      </c>
      <c r="G424" s="4">
        <f>F424/E424*100</f>
        <v>98.8123957704152</v>
      </c>
      <c r="H424" s="310"/>
      <c r="I424" s="322"/>
      <c r="J424" s="301"/>
      <c r="K424" s="304"/>
      <c r="L424" s="313"/>
      <c r="M424" s="286"/>
      <c r="N424" s="22">
        <f t="shared" si="18"/>
        <v>41953.5</v>
      </c>
    </row>
    <row r="425" spans="1:14" s="5" customFormat="1" ht="15">
      <c r="A425" s="223"/>
      <c r="B425" s="316"/>
      <c r="C425" s="319"/>
      <c r="D425" s="2" t="s">
        <v>23</v>
      </c>
      <c r="E425" s="3"/>
      <c r="F425" s="3"/>
      <c r="G425" s="3">
        <v>0</v>
      </c>
      <c r="H425" s="310"/>
      <c r="I425" s="322"/>
      <c r="J425" s="301"/>
      <c r="K425" s="304"/>
      <c r="L425" s="313"/>
      <c r="M425" s="286"/>
      <c r="N425" s="22">
        <f t="shared" si="18"/>
        <v>0</v>
      </c>
    </row>
    <row r="426" spans="1:14" s="5" customFormat="1" ht="15">
      <c r="A426" s="210"/>
      <c r="B426" s="316"/>
      <c r="C426" s="319"/>
      <c r="D426" s="2" t="s">
        <v>26</v>
      </c>
      <c r="E426" s="3"/>
      <c r="F426" s="3"/>
      <c r="G426" s="4">
        <v>0</v>
      </c>
      <c r="H426" s="310"/>
      <c r="I426" s="322"/>
      <c r="J426" s="301"/>
      <c r="K426" s="304"/>
      <c r="L426" s="313"/>
      <c r="M426" s="286"/>
      <c r="N426" s="22">
        <f t="shared" si="18"/>
        <v>0</v>
      </c>
    </row>
    <row r="427" spans="1:14" s="5" customFormat="1" ht="33" customHeight="1">
      <c r="A427" s="211"/>
      <c r="B427" s="317"/>
      <c r="C427" s="320"/>
      <c r="D427" s="2" t="s">
        <v>27</v>
      </c>
      <c r="E427" s="3"/>
      <c r="F427" s="3"/>
      <c r="G427" s="3">
        <v>0</v>
      </c>
      <c r="H427" s="311"/>
      <c r="I427" s="323"/>
      <c r="J427" s="302"/>
      <c r="K427" s="305"/>
      <c r="L427" s="314"/>
      <c r="M427" s="287"/>
      <c r="N427" s="22">
        <f t="shared" si="18"/>
        <v>0</v>
      </c>
    </row>
    <row r="428" spans="1:14" s="5" customFormat="1" ht="15" customHeight="1" hidden="1">
      <c r="A428" s="222" t="s">
        <v>260</v>
      </c>
      <c r="B428" s="315" t="s">
        <v>261</v>
      </c>
      <c r="C428" s="318" t="s">
        <v>237</v>
      </c>
      <c r="D428" s="2" t="s">
        <v>18</v>
      </c>
      <c r="E428" s="3">
        <f>E429+E430+E431+E432</f>
        <v>0</v>
      </c>
      <c r="F428" s="3">
        <f>F429+F430+F431+F432</f>
        <v>0</v>
      </c>
      <c r="G428" s="4">
        <v>0</v>
      </c>
      <c r="H428" s="309"/>
      <c r="I428" s="321"/>
      <c r="J428" s="300"/>
      <c r="K428" s="303"/>
      <c r="L428" s="312" t="s">
        <v>248</v>
      </c>
      <c r="M428" s="285"/>
      <c r="N428" s="22">
        <f t="shared" si="18"/>
        <v>0</v>
      </c>
    </row>
    <row r="429" spans="1:14" s="5" customFormat="1" ht="15" hidden="1">
      <c r="A429" s="223"/>
      <c r="B429" s="316"/>
      <c r="C429" s="319"/>
      <c r="D429" s="2" t="s">
        <v>22</v>
      </c>
      <c r="E429" s="1"/>
      <c r="F429" s="3"/>
      <c r="G429" s="4">
        <v>0</v>
      </c>
      <c r="H429" s="310"/>
      <c r="I429" s="322"/>
      <c r="J429" s="301"/>
      <c r="K429" s="304"/>
      <c r="L429" s="313"/>
      <c r="M429" s="286"/>
      <c r="N429" s="22">
        <f t="shared" si="18"/>
        <v>0</v>
      </c>
    </row>
    <row r="430" spans="1:14" s="5" customFormat="1" ht="15" hidden="1">
      <c r="A430" s="223"/>
      <c r="B430" s="316"/>
      <c r="C430" s="319"/>
      <c r="D430" s="2" t="s">
        <v>23</v>
      </c>
      <c r="E430" s="3"/>
      <c r="F430" s="3"/>
      <c r="G430" s="3">
        <v>0</v>
      </c>
      <c r="H430" s="310"/>
      <c r="I430" s="322"/>
      <c r="J430" s="301"/>
      <c r="K430" s="304"/>
      <c r="L430" s="313"/>
      <c r="M430" s="286"/>
      <c r="N430" s="22">
        <f t="shared" si="18"/>
        <v>0</v>
      </c>
    </row>
    <row r="431" spans="1:14" s="5" customFormat="1" ht="15" hidden="1">
      <c r="A431" s="210"/>
      <c r="B431" s="316"/>
      <c r="C431" s="319"/>
      <c r="D431" s="2" t="s">
        <v>26</v>
      </c>
      <c r="E431" s="3"/>
      <c r="F431" s="3"/>
      <c r="G431" s="4">
        <v>0</v>
      </c>
      <c r="H431" s="310"/>
      <c r="I431" s="322"/>
      <c r="J431" s="301"/>
      <c r="K431" s="304"/>
      <c r="L431" s="313"/>
      <c r="M431" s="286"/>
      <c r="N431" s="22">
        <f t="shared" si="18"/>
        <v>0</v>
      </c>
    </row>
    <row r="432" spans="1:14" s="5" customFormat="1" ht="33" customHeight="1" hidden="1">
      <c r="A432" s="211"/>
      <c r="B432" s="317"/>
      <c r="C432" s="320"/>
      <c r="D432" s="2" t="s">
        <v>27</v>
      </c>
      <c r="E432" s="3"/>
      <c r="F432" s="3"/>
      <c r="G432" s="3">
        <v>0</v>
      </c>
      <c r="H432" s="311"/>
      <c r="I432" s="323"/>
      <c r="J432" s="302"/>
      <c r="K432" s="305"/>
      <c r="L432" s="314"/>
      <c r="M432" s="287"/>
      <c r="N432" s="22">
        <f t="shared" si="18"/>
        <v>0</v>
      </c>
    </row>
    <row r="435" spans="2:6" ht="15">
      <c r="B435" s="10" t="s">
        <v>268</v>
      </c>
      <c r="F435" s="10" t="s">
        <v>270</v>
      </c>
    </row>
    <row r="437" spans="2:6" ht="15">
      <c r="B437" s="10" t="s">
        <v>269</v>
      </c>
      <c r="F437" s="10" t="s">
        <v>271</v>
      </c>
    </row>
    <row r="438" ht="15">
      <c r="B438" s="10" t="s">
        <v>272</v>
      </c>
    </row>
    <row r="439" ht="15">
      <c r="B439" s="104">
        <v>41933</v>
      </c>
    </row>
  </sheetData>
  <sheetProtection/>
  <mergeCells count="483">
    <mergeCell ref="M428:M432"/>
    <mergeCell ref="L12:L16"/>
    <mergeCell ref="L153:L157"/>
    <mergeCell ref="L273:L277"/>
    <mergeCell ref="L298:L302"/>
    <mergeCell ref="L323:L327"/>
    <mergeCell ref="L353:L357"/>
    <mergeCell ref="M423:M427"/>
    <mergeCell ref="L423:L427"/>
    <mergeCell ref="M413:M417"/>
    <mergeCell ref="A428:A432"/>
    <mergeCell ref="B428:B432"/>
    <mergeCell ref="C428:C432"/>
    <mergeCell ref="H428:H432"/>
    <mergeCell ref="I428:I432"/>
    <mergeCell ref="J428:J432"/>
    <mergeCell ref="K428:K432"/>
    <mergeCell ref="L428:L432"/>
    <mergeCell ref="M418:M422"/>
    <mergeCell ref="A423:A427"/>
    <mergeCell ref="B423:B427"/>
    <mergeCell ref="C423:C427"/>
    <mergeCell ref="H423:H427"/>
    <mergeCell ref="I423:I427"/>
    <mergeCell ref="J423:J427"/>
    <mergeCell ref="K423:K427"/>
    <mergeCell ref="A418:A422"/>
    <mergeCell ref="B418:B422"/>
    <mergeCell ref="C418:C422"/>
    <mergeCell ref="H418:H422"/>
    <mergeCell ref="I418:I422"/>
    <mergeCell ref="J418:J422"/>
    <mergeCell ref="K418:K422"/>
    <mergeCell ref="L418:L422"/>
    <mergeCell ref="M408:M412"/>
    <mergeCell ref="A413:A417"/>
    <mergeCell ref="B413:B417"/>
    <mergeCell ref="C413:C417"/>
    <mergeCell ref="H413:H417"/>
    <mergeCell ref="I413:I417"/>
    <mergeCell ref="J413:J417"/>
    <mergeCell ref="K413:K417"/>
    <mergeCell ref="L413:L417"/>
    <mergeCell ref="M403:M407"/>
    <mergeCell ref="A408:A412"/>
    <mergeCell ref="B408:B412"/>
    <mergeCell ref="C408:C412"/>
    <mergeCell ref="H408:H412"/>
    <mergeCell ref="I408:I412"/>
    <mergeCell ref="J408:J412"/>
    <mergeCell ref="K408:K412"/>
    <mergeCell ref="L408:L412"/>
    <mergeCell ref="L398:L402"/>
    <mergeCell ref="M398:M402"/>
    <mergeCell ref="A403:A407"/>
    <mergeCell ref="B403:B407"/>
    <mergeCell ref="C403:C407"/>
    <mergeCell ref="H403:H407"/>
    <mergeCell ref="I403:I407"/>
    <mergeCell ref="J403:J407"/>
    <mergeCell ref="K403:K407"/>
    <mergeCell ref="L403:L407"/>
    <mergeCell ref="K393:K397"/>
    <mergeCell ref="L393:L397"/>
    <mergeCell ref="M393:M397"/>
    <mergeCell ref="A398:A402"/>
    <mergeCell ref="B398:B402"/>
    <mergeCell ref="C398:C402"/>
    <mergeCell ref="H398:H402"/>
    <mergeCell ref="I398:I402"/>
    <mergeCell ref="J398:J402"/>
    <mergeCell ref="K398:K402"/>
    <mergeCell ref="A393:A397"/>
    <mergeCell ref="B393:B397"/>
    <mergeCell ref="C393:C397"/>
    <mergeCell ref="H393:H397"/>
    <mergeCell ref="I393:I397"/>
    <mergeCell ref="J393:J397"/>
    <mergeCell ref="M383:M387"/>
    <mergeCell ref="A388:A392"/>
    <mergeCell ref="B388:B392"/>
    <mergeCell ref="C388:C392"/>
    <mergeCell ref="H388:H392"/>
    <mergeCell ref="I388:I392"/>
    <mergeCell ref="J388:J392"/>
    <mergeCell ref="K388:K392"/>
    <mergeCell ref="L388:L392"/>
    <mergeCell ref="M388:M392"/>
    <mergeCell ref="M378:M382"/>
    <mergeCell ref="A383:A387"/>
    <mergeCell ref="B383:B387"/>
    <mergeCell ref="C383:C387"/>
    <mergeCell ref="H383:H387"/>
    <mergeCell ref="I383:I387"/>
    <mergeCell ref="J383:J387"/>
    <mergeCell ref="K383:K387"/>
    <mergeCell ref="L383:L387"/>
    <mergeCell ref="H378:H382"/>
    <mergeCell ref="I378:I382"/>
    <mergeCell ref="J378:J382"/>
    <mergeCell ref="K378:K382"/>
    <mergeCell ref="L378:L382"/>
    <mergeCell ref="A373:A377"/>
    <mergeCell ref="B373:B377"/>
    <mergeCell ref="C373:C377"/>
    <mergeCell ref="A378:A382"/>
    <mergeCell ref="B378:B382"/>
    <mergeCell ref="C378:C382"/>
    <mergeCell ref="A363:A367"/>
    <mergeCell ref="B363:B367"/>
    <mergeCell ref="C363:C367"/>
    <mergeCell ref="A368:A372"/>
    <mergeCell ref="B368:B372"/>
    <mergeCell ref="C368:C372"/>
    <mergeCell ref="K358:K359"/>
    <mergeCell ref="L358:L359"/>
    <mergeCell ref="A353:A357"/>
    <mergeCell ref="M358:M359"/>
    <mergeCell ref="H360:H361"/>
    <mergeCell ref="I360:I361"/>
    <mergeCell ref="J360:J361"/>
    <mergeCell ref="K360:K361"/>
    <mergeCell ref="L360:L361"/>
    <mergeCell ref="M360:M361"/>
    <mergeCell ref="A358:A362"/>
    <mergeCell ref="B358:B362"/>
    <mergeCell ref="C358:C362"/>
    <mergeCell ref="H358:H359"/>
    <mergeCell ref="I358:I359"/>
    <mergeCell ref="J358:J359"/>
    <mergeCell ref="K353:K354"/>
    <mergeCell ref="M353:M354"/>
    <mergeCell ref="H355:H356"/>
    <mergeCell ref="I355:I356"/>
    <mergeCell ref="J355:J356"/>
    <mergeCell ref="K355:K356"/>
    <mergeCell ref="M355:M356"/>
    <mergeCell ref="B353:B357"/>
    <mergeCell ref="C353:C357"/>
    <mergeCell ref="H353:H354"/>
    <mergeCell ref="I353:I354"/>
    <mergeCell ref="J353:J354"/>
    <mergeCell ref="A343:A347"/>
    <mergeCell ref="B343:B347"/>
    <mergeCell ref="C343:C347"/>
    <mergeCell ref="A348:A352"/>
    <mergeCell ref="B348:B352"/>
    <mergeCell ref="M330:M331"/>
    <mergeCell ref="C348:C352"/>
    <mergeCell ref="A333:A337"/>
    <mergeCell ref="B333:B337"/>
    <mergeCell ref="C333:C337"/>
    <mergeCell ref="A338:A342"/>
    <mergeCell ref="B338:B342"/>
    <mergeCell ref="C338:C342"/>
    <mergeCell ref="J328:J329"/>
    <mergeCell ref="K328:K329"/>
    <mergeCell ref="L328:L329"/>
    <mergeCell ref="H326:H327"/>
    <mergeCell ref="M328:M329"/>
    <mergeCell ref="H330:H331"/>
    <mergeCell ref="I330:I331"/>
    <mergeCell ref="J330:J331"/>
    <mergeCell ref="K330:K331"/>
    <mergeCell ref="L330:L331"/>
    <mergeCell ref="H324:H325"/>
    <mergeCell ref="I324:I325"/>
    <mergeCell ref="J324:J325"/>
    <mergeCell ref="K324:K325"/>
    <mergeCell ref="M326:M327"/>
    <mergeCell ref="A328:A332"/>
    <mergeCell ref="B328:B332"/>
    <mergeCell ref="C328:C332"/>
    <mergeCell ref="H328:H329"/>
    <mergeCell ref="I328:I329"/>
    <mergeCell ref="M324:M325"/>
    <mergeCell ref="A318:A322"/>
    <mergeCell ref="B318:B322"/>
    <mergeCell ref="C318:C322"/>
    <mergeCell ref="A323:A327"/>
    <mergeCell ref="B323:B327"/>
    <mergeCell ref="C323:C327"/>
    <mergeCell ref="I326:I327"/>
    <mergeCell ref="J326:J327"/>
    <mergeCell ref="K326:K327"/>
    <mergeCell ref="A308:A312"/>
    <mergeCell ref="B308:B312"/>
    <mergeCell ref="C308:C312"/>
    <mergeCell ref="A313:A317"/>
    <mergeCell ref="B313:B317"/>
    <mergeCell ref="C313:C317"/>
    <mergeCell ref="H299:H300"/>
    <mergeCell ref="H301:H302"/>
    <mergeCell ref="A303:A307"/>
    <mergeCell ref="B303:B307"/>
    <mergeCell ref="C303:C307"/>
    <mergeCell ref="H303:H304"/>
    <mergeCell ref="A293:A297"/>
    <mergeCell ref="B293:B297"/>
    <mergeCell ref="C293:C297"/>
    <mergeCell ref="A298:A302"/>
    <mergeCell ref="B298:B302"/>
    <mergeCell ref="C298:C302"/>
    <mergeCell ref="A283:A287"/>
    <mergeCell ref="B283:B287"/>
    <mergeCell ref="C283:C287"/>
    <mergeCell ref="H283:H284"/>
    <mergeCell ref="A288:A292"/>
    <mergeCell ref="B288:B292"/>
    <mergeCell ref="C288:C292"/>
    <mergeCell ref="H273:H274"/>
    <mergeCell ref="H275:H276"/>
    <mergeCell ref="H277:H278"/>
    <mergeCell ref="A278:A282"/>
    <mergeCell ref="B278:B282"/>
    <mergeCell ref="C278:C282"/>
    <mergeCell ref="H279:H280"/>
    <mergeCell ref="H281:H282"/>
    <mergeCell ref="A268:A272"/>
    <mergeCell ref="B268:B272"/>
    <mergeCell ref="C268:C272"/>
    <mergeCell ref="A273:A277"/>
    <mergeCell ref="B273:B277"/>
    <mergeCell ref="C273:C277"/>
    <mergeCell ref="A258:A262"/>
    <mergeCell ref="B258:B262"/>
    <mergeCell ref="C258:C262"/>
    <mergeCell ref="A263:A267"/>
    <mergeCell ref="B263:B267"/>
    <mergeCell ref="C263:C267"/>
    <mergeCell ref="A248:A252"/>
    <mergeCell ref="B248:B252"/>
    <mergeCell ref="C248:C252"/>
    <mergeCell ref="A253:A257"/>
    <mergeCell ref="B253:B257"/>
    <mergeCell ref="C253:C257"/>
    <mergeCell ref="A238:A242"/>
    <mergeCell ref="B238:B242"/>
    <mergeCell ref="C238:C242"/>
    <mergeCell ref="A243:A247"/>
    <mergeCell ref="B243:B247"/>
    <mergeCell ref="C243:C247"/>
    <mergeCell ref="A228:A232"/>
    <mergeCell ref="B228:B232"/>
    <mergeCell ref="C228:C232"/>
    <mergeCell ref="H228:H229"/>
    <mergeCell ref="H230:H231"/>
    <mergeCell ref="H232:H233"/>
    <mergeCell ref="A233:A237"/>
    <mergeCell ref="B233:B237"/>
    <mergeCell ref="C233:C237"/>
    <mergeCell ref="A218:A222"/>
    <mergeCell ref="B218:B222"/>
    <mergeCell ref="C218:C222"/>
    <mergeCell ref="H218:H219"/>
    <mergeCell ref="A223:A227"/>
    <mergeCell ref="B223:B227"/>
    <mergeCell ref="C223:C227"/>
    <mergeCell ref="A208:A212"/>
    <mergeCell ref="B208:B212"/>
    <mergeCell ref="C208:C212"/>
    <mergeCell ref="M208:M212"/>
    <mergeCell ref="A213:A217"/>
    <mergeCell ref="B213:B217"/>
    <mergeCell ref="C213:C217"/>
    <mergeCell ref="M193:M197"/>
    <mergeCell ref="A198:A202"/>
    <mergeCell ref="B198:B202"/>
    <mergeCell ref="C198:C202"/>
    <mergeCell ref="M198:M202"/>
    <mergeCell ref="A203:A207"/>
    <mergeCell ref="B203:B207"/>
    <mergeCell ref="C203:C207"/>
    <mergeCell ref="M203:M207"/>
    <mergeCell ref="H183:H184"/>
    <mergeCell ref="H185:H186"/>
    <mergeCell ref="A188:A192"/>
    <mergeCell ref="B188:B192"/>
    <mergeCell ref="C188:C192"/>
    <mergeCell ref="A193:A197"/>
    <mergeCell ref="B193:B197"/>
    <mergeCell ref="C193:C197"/>
    <mergeCell ref="A178:A182"/>
    <mergeCell ref="B178:B182"/>
    <mergeCell ref="C178:C182"/>
    <mergeCell ref="A183:A187"/>
    <mergeCell ref="B183:B187"/>
    <mergeCell ref="C183:C187"/>
    <mergeCell ref="A168:A172"/>
    <mergeCell ref="B168:B172"/>
    <mergeCell ref="C168:C172"/>
    <mergeCell ref="A173:A177"/>
    <mergeCell ref="B173:B177"/>
    <mergeCell ref="C173:C177"/>
    <mergeCell ref="A158:A162"/>
    <mergeCell ref="B158:B162"/>
    <mergeCell ref="C158:C162"/>
    <mergeCell ref="H159:H160"/>
    <mergeCell ref="H161:H162"/>
    <mergeCell ref="A163:A167"/>
    <mergeCell ref="B163:B167"/>
    <mergeCell ref="C163:C167"/>
    <mergeCell ref="A148:A152"/>
    <mergeCell ref="B148:B152"/>
    <mergeCell ref="C148:C152"/>
    <mergeCell ref="M148:M152"/>
    <mergeCell ref="A153:A157"/>
    <mergeCell ref="B153:B157"/>
    <mergeCell ref="C153:C157"/>
    <mergeCell ref="H153:H154"/>
    <mergeCell ref="H155:H156"/>
    <mergeCell ref="H157:H158"/>
    <mergeCell ref="M133:M137"/>
    <mergeCell ref="A138:A142"/>
    <mergeCell ref="B138:B142"/>
    <mergeCell ref="C138:C142"/>
    <mergeCell ref="A143:A147"/>
    <mergeCell ref="B143:B147"/>
    <mergeCell ref="C143:C147"/>
    <mergeCell ref="A128:A132"/>
    <mergeCell ref="B128:B132"/>
    <mergeCell ref="C128:C132"/>
    <mergeCell ref="A133:A137"/>
    <mergeCell ref="B133:B137"/>
    <mergeCell ref="C133:C137"/>
    <mergeCell ref="A118:A122"/>
    <mergeCell ref="B118:B122"/>
    <mergeCell ref="C118:C122"/>
    <mergeCell ref="H118:H119"/>
    <mergeCell ref="H120:H121"/>
    <mergeCell ref="H122:H123"/>
    <mergeCell ref="A123:A127"/>
    <mergeCell ref="B123:B127"/>
    <mergeCell ref="C123:C127"/>
    <mergeCell ref="A108:A112"/>
    <mergeCell ref="B108:B112"/>
    <mergeCell ref="C108:C112"/>
    <mergeCell ref="M108:M112"/>
    <mergeCell ref="A113:A117"/>
    <mergeCell ref="B113:B117"/>
    <mergeCell ref="C113:C117"/>
    <mergeCell ref="M113:M117"/>
    <mergeCell ref="A98:A102"/>
    <mergeCell ref="B98:B102"/>
    <mergeCell ref="C98:C102"/>
    <mergeCell ref="A103:A107"/>
    <mergeCell ref="B103:B107"/>
    <mergeCell ref="C103:C107"/>
    <mergeCell ref="A88:A92"/>
    <mergeCell ref="B88:B92"/>
    <mergeCell ref="C88:C92"/>
    <mergeCell ref="A93:A97"/>
    <mergeCell ref="B93:B97"/>
    <mergeCell ref="C93:C97"/>
    <mergeCell ref="A82:A87"/>
    <mergeCell ref="B82:B87"/>
    <mergeCell ref="C82:C87"/>
    <mergeCell ref="E84:E85"/>
    <mergeCell ref="F84:F85"/>
    <mergeCell ref="G84:G85"/>
    <mergeCell ref="A72:A76"/>
    <mergeCell ref="B72:B76"/>
    <mergeCell ref="C72:C76"/>
    <mergeCell ref="H72:H76"/>
    <mergeCell ref="A77:A81"/>
    <mergeCell ref="B77:B81"/>
    <mergeCell ref="C77:C81"/>
    <mergeCell ref="H77:H79"/>
    <mergeCell ref="H80:H81"/>
    <mergeCell ref="K67:K68"/>
    <mergeCell ref="L67:L68"/>
    <mergeCell ref="M67:M68"/>
    <mergeCell ref="H69:H70"/>
    <mergeCell ref="I69:I70"/>
    <mergeCell ref="J69:J70"/>
    <mergeCell ref="K69:K70"/>
    <mergeCell ref="L69:L70"/>
    <mergeCell ref="M69:M70"/>
    <mergeCell ref="A67:A71"/>
    <mergeCell ref="B67:B71"/>
    <mergeCell ref="C67:C71"/>
    <mergeCell ref="H67:H68"/>
    <mergeCell ref="I67:I68"/>
    <mergeCell ref="J67:J68"/>
    <mergeCell ref="K62:K63"/>
    <mergeCell ref="L62:L63"/>
    <mergeCell ref="M62:M63"/>
    <mergeCell ref="H64:H66"/>
    <mergeCell ref="I64:I66"/>
    <mergeCell ref="J64:J66"/>
    <mergeCell ref="K64:K66"/>
    <mergeCell ref="L64:L66"/>
    <mergeCell ref="M64:M66"/>
    <mergeCell ref="A62:A66"/>
    <mergeCell ref="B62:B66"/>
    <mergeCell ref="C62:C66"/>
    <mergeCell ref="H62:H63"/>
    <mergeCell ref="I62:I63"/>
    <mergeCell ref="J62:J63"/>
    <mergeCell ref="A52:A56"/>
    <mergeCell ref="B52:B56"/>
    <mergeCell ref="C52:C56"/>
    <mergeCell ref="M52:M56"/>
    <mergeCell ref="A57:A61"/>
    <mergeCell ref="B57:B61"/>
    <mergeCell ref="C57:C61"/>
    <mergeCell ref="M57:M61"/>
    <mergeCell ref="A42:A46"/>
    <mergeCell ref="B42:B46"/>
    <mergeCell ref="C42:C46"/>
    <mergeCell ref="M42:M46"/>
    <mergeCell ref="A47:A51"/>
    <mergeCell ref="B47:B51"/>
    <mergeCell ref="C47:C51"/>
    <mergeCell ref="M47:M51"/>
    <mergeCell ref="A32:A36"/>
    <mergeCell ref="B32:B36"/>
    <mergeCell ref="C32:C36"/>
    <mergeCell ref="M32:M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K17:K18"/>
    <mergeCell ref="L17:L18"/>
    <mergeCell ref="M17:M18"/>
    <mergeCell ref="H19:H21"/>
    <mergeCell ref="I19:I21"/>
    <mergeCell ref="J19:J21"/>
    <mergeCell ref="K19:K21"/>
    <mergeCell ref="L19:L21"/>
    <mergeCell ref="M19:M21"/>
    <mergeCell ref="A17:A21"/>
    <mergeCell ref="B17:B21"/>
    <mergeCell ref="C17:C21"/>
    <mergeCell ref="H17:H18"/>
    <mergeCell ref="I17:I18"/>
    <mergeCell ref="J17:J18"/>
    <mergeCell ref="K12:K13"/>
    <mergeCell ref="M12:M13"/>
    <mergeCell ref="H14:H16"/>
    <mergeCell ref="I14:I16"/>
    <mergeCell ref="J14:J16"/>
    <mergeCell ref="K14:K16"/>
    <mergeCell ref="M14:M16"/>
    <mergeCell ref="A12:A16"/>
    <mergeCell ref="B12:B16"/>
    <mergeCell ref="C12:C16"/>
    <mergeCell ref="H12:H13"/>
    <mergeCell ref="I12:I13"/>
    <mergeCell ref="J12:J13"/>
    <mergeCell ref="M7:M8"/>
    <mergeCell ref="H9:H11"/>
    <mergeCell ref="I9:I11"/>
    <mergeCell ref="J9:J11"/>
    <mergeCell ref="K9:K11"/>
    <mergeCell ref="L9:L11"/>
    <mergeCell ref="M9:M11"/>
    <mergeCell ref="L4:L5"/>
    <mergeCell ref="M4:M5"/>
    <mergeCell ref="A7:A11"/>
    <mergeCell ref="B7:B11"/>
    <mergeCell ref="C7:C11"/>
    <mergeCell ref="H7:H8"/>
    <mergeCell ref="I7:I8"/>
    <mergeCell ref="J7:J8"/>
    <mergeCell ref="K7:K8"/>
    <mergeCell ref="L7:L8"/>
    <mergeCell ref="G1:L1"/>
    <mergeCell ref="A2:L2"/>
    <mergeCell ref="A3:M3"/>
    <mergeCell ref="A4:A5"/>
    <mergeCell ref="B4:B5"/>
    <mergeCell ref="C4:C5"/>
    <mergeCell ref="D4:F4"/>
    <mergeCell ref="G4:G5"/>
    <mergeCell ref="H4:J4"/>
    <mergeCell ref="K4:K5"/>
  </mergeCells>
  <printOptions/>
  <pageMargins left="0.39" right="0.2362204724409449" top="0.2362204724409449" bottom="0.19" header="0.2" footer="0.196850393700787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KurbatovaAI</dc:creator>
  <cp:keywords/>
  <dc:description/>
  <cp:lastModifiedBy>Лебедева Татьяна Николаевна</cp:lastModifiedBy>
  <cp:lastPrinted>2014-10-26T11:44:17Z</cp:lastPrinted>
  <dcterms:created xsi:type="dcterms:W3CDTF">2014-07-23T08:46:29Z</dcterms:created>
  <dcterms:modified xsi:type="dcterms:W3CDTF">2014-11-17T14:32:03Z</dcterms:modified>
  <cp:category/>
  <cp:version/>
  <cp:contentType/>
  <cp:contentStatus/>
</cp:coreProperties>
</file>